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Z:\Investor_Relations_Shared\Investor Relations Main Projects\Investor Relations Projects\Investor Briefings\2021\2021 Half-year results\"/>
    </mc:Choice>
  </mc:AlternateContent>
  <xr:revisionPtr revIDLastSave="0" documentId="13_ncr:1_{2403C503-9D5B-47EB-A1D4-13FF2BDBEBEB}" xr6:coauthVersionLast="47" xr6:coauthVersionMax="47" xr10:uidLastSave="{00000000-0000-0000-0000-000000000000}"/>
  <bookViews>
    <workbookView xWindow="28740" yWindow="540" windowWidth="21375" windowHeight="20010" firstSheet="2" activeTab="4" xr2:uid="{00000000-000D-0000-FFFF-FFFF00000000}"/>
  </bookViews>
  <sheets>
    <sheet name="Income statement" sheetId="1" r:id="rId1"/>
    <sheet name="Financial position statement" sheetId="16" r:id="rId2"/>
    <sheet name="Cash flow statement" sheetId="17" r:id="rId3"/>
    <sheet name="Segment revenue and expenses" sheetId="19" r:id="rId4"/>
    <sheet name="Group sales revenue and costs " sheetId="20" r:id="rId5"/>
  </sheets>
  <definedNames>
    <definedName name="_xlnm.Print_Area" localSheetId="2">'Cash flow statement'!#REF!</definedName>
    <definedName name="_xlnm.Print_Area" localSheetId="1">'Financial position statement'!#REF!</definedName>
    <definedName name="_xlnm.Print_Area" localSheetId="0">'Income statement'!#REF!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4" i="19" l="1"/>
  <c r="AG20" i="19"/>
  <c r="AG19" i="19"/>
  <c r="AG18" i="19"/>
  <c r="AG15" i="19"/>
  <c r="AG14" i="19"/>
  <c r="AG12" i="19"/>
  <c r="AG9" i="19"/>
  <c r="AF28" i="19"/>
  <c r="AF24" i="19"/>
  <c r="AF20" i="19"/>
  <c r="AF19" i="19"/>
  <c r="AF18" i="19"/>
  <c r="AF15" i="19"/>
  <c r="AF14" i="19"/>
  <c r="AF12" i="19"/>
  <c r="AF10" i="19"/>
  <c r="AF9" i="19"/>
</calcChain>
</file>

<file path=xl/sharedStrings.xml><?xml version="1.0" encoding="utf-8"?>
<sst xmlns="http://schemas.openxmlformats.org/spreadsheetml/2006/main" count="588" uniqueCount="312">
  <si>
    <t>US$million</t>
  </si>
  <si>
    <t>-</t>
  </si>
  <si>
    <t>Consolidated Income Statement For The Six Months Ended 30 June</t>
  </si>
  <si>
    <t>Financial Statements Data Supplement</t>
  </si>
  <si>
    <t>30 June 2020</t>
  </si>
  <si>
    <t>30 June 2018</t>
  </si>
  <si>
    <t>30 June 2019</t>
  </si>
  <si>
    <t>30 June 2016</t>
  </si>
  <si>
    <t>30 June 2017</t>
  </si>
  <si>
    <t>Revenue from contracts with customers - Product sales</t>
  </si>
  <si>
    <t>Cost of sales</t>
  </si>
  <si>
    <t>Gross profit</t>
  </si>
  <si>
    <t>Revenue from contracts with customers - Other</t>
  </si>
  <si>
    <t>Other income</t>
  </si>
  <si>
    <t>Impairment of non-current assets</t>
  </si>
  <si>
    <t>Other expenses</t>
  </si>
  <si>
    <t>Finance income</t>
  </si>
  <si>
    <t>Finance costs</t>
  </si>
  <si>
    <t>Royalty-related taxation expense</t>
  </si>
  <si>
    <t>Net profit for the period attributable to owners of Santos Limited</t>
  </si>
  <si>
    <t>Earnings per share attributable to the equity holders of Santos Limited (cents)</t>
  </si>
  <si>
    <t>Basic profit per share</t>
  </si>
  <si>
    <t>Diluted profit per share</t>
  </si>
  <si>
    <t>Dividends per share</t>
  </si>
  <si>
    <t>Paid during the period</t>
  </si>
  <si>
    <t>Declared in respect of the period</t>
  </si>
  <si>
    <t>(38)</t>
  </si>
  <si>
    <t>(99)</t>
  </si>
  <si>
    <t>(162)</t>
  </si>
  <si>
    <t>(156)</t>
  </si>
  <si>
    <t>(46)</t>
  </si>
  <si>
    <t>(202)</t>
  </si>
  <si>
    <t>(76)</t>
  </si>
  <si>
    <t>(115)</t>
  </si>
  <si>
    <t>(120)</t>
  </si>
  <si>
    <t>(212)</t>
  </si>
  <si>
    <t>(19)</t>
  </si>
  <si>
    <t>(231)</t>
  </si>
  <si>
    <t>(920)</t>
  </si>
  <si>
    <t>(170)</t>
  </si>
  <si>
    <t>(153)</t>
  </si>
  <si>
    <t>(742)</t>
  </si>
  <si>
    <t>228</t>
  </si>
  <si>
    <t>8</t>
  </si>
  <si>
    <t>Profit/loss before tax</t>
  </si>
  <si>
    <t>Royalty-related taxation benefit/(expense)</t>
  </si>
  <si>
    <t>Income tax benefit/(expense)</t>
  </si>
  <si>
    <t>Total taxation benefit/(expense)</t>
  </si>
  <si>
    <t>236</t>
  </si>
  <si>
    <t>(506)</t>
  </si>
  <si>
    <t>(1,516)</t>
  </si>
  <si>
    <t>(158)</t>
  </si>
  <si>
    <t>(137)</t>
  </si>
  <si>
    <t>(1,602)</t>
  </si>
  <si>
    <t>506</t>
  </si>
  <si>
    <t>(8)</t>
  </si>
  <si>
    <t>498</t>
  </si>
  <si>
    <t>(1,104)</t>
  </si>
  <si>
    <t>Net profit for the period</t>
  </si>
  <si>
    <t>25</t>
  </si>
  <si>
    <t>132</t>
  </si>
  <si>
    <t>9</t>
  </si>
  <si>
    <t>6</t>
  </si>
  <si>
    <t>4</t>
  </si>
  <si>
    <t>3</t>
  </si>
  <si>
    <t>1</t>
  </si>
  <si>
    <t>Current assets</t>
  </si>
  <si>
    <t>Cash and cash equivalents</t>
  </si>
  <si>
    <t>Receivables</t>
  </si>
  <si>
    <t>Inventories</t>
  </si>
  <si>
    <t>Total current assets</t>
  </si>
  <si>
    <t>Non-current assets</t>
  </si>
  <si>
    <t>Exploration and evaluation assets</t>
  </si>
  <si>
    <t>Deferred tax assets</t>
  </si>
  <si>
    <t>Total non-current assets</t>
  </si>
  <si>
    <t>Total assets</t>
  </si>
  <si>
    <t>Current liabilities</t>
  </si>
  <si>
    <t>Other financial liabilities</t>
  </si>
  <si>
    <t>Other liabilities</t>
  </si>
  <si>
    <t>Provisions</t>
  </si>
  <si>
    <t>Lease liabilities</t>
  </si>
  <si>
    <t>Total current liabilities</t>
  </si>
  <si>
    <t>Non-current liabilities</t>
  </si>
  <si>
    <t>Deferred tax liabilities</t>
  </si>
  <si>
    <t>Total non-current liabilities</t>
  </si>
  <si>
    <t>Total liabilities</t>
  </si>
  <si>
    <t>Net assets</t>
  </si>
  <si>
    <t>Equity</t>
  </si>
  <si>
    <t>Total equity</t>
  </si>
  <si>
    <t>Trade and other receivables</t>
  </si>
  <si>
    <t>Prepayments</t>
  </si>
  <si>
    <t>Contract assets</t>
  </si>
  <si>
    <t>Tax receivable</t>
  </si>
  <si>
    <t>Oil and gas assets</t>
  </si>
  <si>
    <t>Other land, buildings, plant and equipment</t>
  </si>
  <si>
    <t>Goodwill</t>
  </si>
  <si>
    <t>Trade and other payables</t>
  </si>
  <si>
    <t>Contract liabilities</t>
  </si>
  <si>
    <t>Interest-bearing loans and borrowings</t>
  </si>
  <si>
    <t>Current tax liabilities</t>
  </si>
  <si>
    <t xml:space="preserve">Other financial assets </t>
  </si>
  <si>
    <t>Issued capital</t>
  </si>
  <si>
    <t>Reserves</t>
  </si>
  <si>
    <t>Accumulated losses</t>
  </si>
  <si>
    <t>10</t>
  </si>
  <si>
    <t>14</t>
  </si>
  <si>
    <t>(1,972)</t>
  </si>
  <si>
    <t>32</t>
  </si>
  <si>
    <t>31</t>
  </si>
  <si>
    <t>145</t>
  </si>
  <si>
    <t>17</t>
  </si>
  <si>
    <t>Assets held for sale</t>
  </si>
  <si>
    <t>5</t>
  </si>
  <si>
    <t>Liabilities directly associated with assets held for sale</t>
  </si>
  <si>
    <t>(317)</t>
  </si>
  <si>
    <t>(1,800)</t>
  </si>
  <si>
    <t>34</t>
  </si>
  <si>
    <t>15</t>
  </si>
  <si>
    <t>7</t>
  </si>
  <si>
    <t>16</t>
  </si>
  <si>
    <t>Cash flows from operating activities</t>
  </si>
  <si>
    <t>Interest received</t>
  </si>
  <si>
    <t>Net cash from operating activities</t>
  </si>
  <si>
    <t>Cash flows used in investing activities</t>
  </si>
  <si>
    <t>Net cash used in investing activities</t>
  </si>
  <si>
    <t>Cash flows from/(used in) financing activities</t>
  </si>
  <si>
    <t>Repayment of lease liabilities</t>
  </si>
  <si>
    <t>Cash and cash equivalents at the beginning of the period</t>
  </si>
  <si>
    <t>Cash and cash equivalents at the end of the period</t>
  </si>
  <si>
    <t>Receipts from customers</t>
  </si>
  <si>
    <t>Pipeline tarrifs and other receipts</t>
  </si>
  <si>
    <t>Payments to suppliers and employees</t>
  </si>
  <si>
    <t>Exploration and evaluation seismic and studies</t>
  </si>
  <si>
    <t>Restoration expenditure</t>
  </si>
  <si>
    <t>Royalty and excise paid</t>
  </si>
  <si>
    <t>Borrowing costs paid</t>
  </si>
  <si>
    <t>Royalty-related taxes paid</t>
  </si>
  <si>
    <t>Other operating costs</t>
  </si>
  <si>
    <t>Payments for:</t>
  </si>
  <si>
    <t>Acquisitions of oil and gas assets</t>
  </si>
  <si>
    <t>Costs associated with acquisition of subsidaries</t>
  </si>
  <si>
    <t>Proceeds from disposal of non-current assets</t>
  </si>
  <si>
    <t>Other investing activities</t>
  </si>
  <si>
    <t xml:space="preserve">Dividends paid </t>
  </si>
  <si>
    <t>Drawdown of borrowings</t>
  </si>
  <si>
    <t>Repayment of borrowings</t>
  </si>
  <si>
    <t>Purchase of shares on-market (Treasury shares)</t>
  </si>
  <si>
    <t>Net cash used in financing activities</t>
  </si>
  <si>
    <t>Net (decrease)/increase in cash and cash equivalents</t>
  </si>
  <si>
    <t>Effects of exchange rate changes on the balances of cash held in foreign currencies</t>
  </si>
  <si>
    <t>40</t>
  </si>
  <si>
    <t>Proceeds/costs from ordinary shares</t>
  </si>
  <si>
    <t>Financial Position Statement For The Six Months Ended 30 June</t>
  </si>
  <si>
    <t>Cash Flow Statement For The Six Months Ended 30 June</t>
  </si>
  <si>
    <t>106</t>
  </si>
  <si>
    <t>85</t>
  </si>
  <si>
    <t>30</t>
  </si>
  <si>
    <t>57</t>
  </si>
  <si>
    <t>Production costs</t>
  </si>
  <si>
    <t>Other</t>
  </si>
  <si>
    <t>Western Australia</t>
  </si>
  <si>
    <t>Cooper Basin</t>
  </si>
  <si>
    <t>Queensland &amp; NSW</t>
  </si>
  <si>
    <t>PNG</t>
  </si>
  <si>
    <t>Northern Australia &amp; Timor-Leste</t>
  </si>
  <si>
    <t>PRODUCING ASSETS</t>
  </si>
  <si>
    <t>Product sales to external customers</t>
  </si>
  <si>
    <t>Revenue - other from external customers</t>
  </si>
  <si>
    <t>Total segment revenue</t>
  </si>
  <si>
    <t>Revenue</t>
  </si>
  <si>
    <t>Costs</t>
  </si>
  <si>
    <t>Inter-segment purchase</t>
  </si>
  <si>
    <t xml:space="preserve">Other </t>
  </si>
  <si>
    <t>EBITDAX</t>
  </si>
  <si>
    <t>Depreciation and depletion</t>
  </si>
  <si>
    <t>Exploration and evaluation expenses</t>
  </si>
  <si>
    <t>Net impairment (loss)</t>
  </si>
  <si>
    <t>Change in future restoration assumptions</t>
  </si>
  <si>
    <t>EBIT</t>
  </si>
  <si>
    <t>Net finance costs</t>
  </si>
  <si>
    <t>Third-party product purchases</t>
  </si>
  <si>
    <t>TOTAL</t>
  </si>
  <si>
    <t>47</t>
  </si>
  <si>
    <t>443</t>
  </si>
  <si>
    <r>
      <rPr>
        <vertAlign val="superscript"/>
        <sz val="7"/>
        <color theme="1"/>
        <rFont val="Tahoma"/>
        <family val="2"/>
      </rPr>
      <t>1</t>
    </r>
    <r>
      <rPr>
        <sz val="7"/>
        <color theme="1"/>
        <rFont val="Tahoma"/>
        <family val="2"/>
      </rPr>
      <t xml:space="preserve"> Inter-segment pricing is determined on an arm's length basis. Inter-segment sales are eliminated on consolidation</t>
    </r>
  </si>
  <si>
    <t>38</t>
  </si>
  <si>
    <t>26</t>
  </si>
  <si>
    <t>157</t>
  </si>
  <si>
    <t>58</t>
  </si>
  <si>
    <t>718</t>
  </si>
  <si>
    <t>Profit/(loss) before tax</t>
  </si>
  <si>
    <t>491</t>
  </si>
  <si>
    <t>Product sales</t>
  </si>
  <si>
    <t>Gas, ethane and liquified gas</t>
  </si>
  <si>
    <t>Crude oil</t>
  </si>
  <si>
    <t>Condensate and naptha</t>
  </si>
  <si>
    <t>Liquified petroleum gas</t>
  </si>
  <si>
    <t xml:space="preserve">Total product sales </t>
  </si>
  <si>
    <t>Revenue - other</t>
  </si>
  <si>
    <t>Liquidated damages</t>
  </si>
  <si>
    <t>Pipeline tolls and tarrifs</t>
  </si>
  <si>
    <t>Unwind of acquired contract liabilities</t>
  </si>
  <si>
    <t>Total revenue - other</t>
  </si>
  <si>
    <t>Total revenue from contracts with customers</t>
  </si>
  <si>
    <t>Cost of sales:</t>
  </si>
  <si>
    <t>Production expenses</t>
  </si>
  <si>
    <t>Production facilities - operating leases</t>
  </si>
  <si>
    <t>Total production costs</t>
  </si>
  <si>
    <t>Production costs:</t>
  </si>
  <si>
    <t>LNG plant costs</t>
  </si>
  <si>
    <t>Pipeline tariffs, processing tolls and other</t>
  </si>
  <si>
    <t>Movement on onerous pipeline contracts</t>
  </si>
  <si>
    <t>Royalty and excise</t>
  </si>
  <si>
    <t>Shipping costs</t>
  </si>
  <si>
    <t>Total other operating costs</t>
  </si>
  <si>
    <t>Total cash cost of production</t>
  </si>
  <si>
    <t>Depreciation and depletion costs</t>
  </si>
  <si>
    <t>Depreciation of plant, equipment and buildings</t>
  </si>
  <si>
    <t>Deplettion of subsurface assets</t>
  </si>
  <si>
    <t xml:space="preserve">Total depreciation and depletion </t>
  </si>
  <si>
    <t>(Increase)/decrease in product stock</t>
  </si>
  <si>
    <t>Total cost of sales</t>
  </si>
  <si>
    <t>Selling</t>
  </si>
  <si>
    <t>General &amp; administration</t>
  </si>
  <si>
    <t>Depreciation</t>
  </si>
  <si>
    <t>On the hedged item attributable to the hedged risk</t>
  </si>
  <si>
    <t>Unwind of acquired contract assets</t>
  </si>
  <si>
    <t>Total other expenses</t>
  </si>
  <si>
    <t>Other expenses:</t>
  </si>
  <si>
    <t>418</t>
  </si>
  <si>
    <t>274</t>
  </si>
  <si>
    <t>183</t>
  </si>
  <si>
    <t>457</t>
  </si>
  <si>
    <t>403</t>
  </si>
  <si>
    <t>29</t>
  </si>
  <si>
    <t>227</t>
  </si>
  <si>
    <t>243</t>
  </si>
  <si>
    <t>33</t>
  </si>
  <si>
    <t>84</t>
  </si>
  <si>
    <t>35</t>
  </si>
  <si>
    <t>160</t>
  </si>
  <si>
    <t>212</t>
  </si>
  <si>
    <t>115</t>
  </si>
  <si>
    <t>327</t>
  </si>
  <si>
    <t>426</t>
  </si>
  <si>
    <t>43</t>
  </si>
  <si>
    <t>1,114</t>
  </si>
  <si>
    <t>400</t>
  </si>
  <si>
    <t>1,680</t>
  </si>
  <si>
    <t>262</t>
  </si>
  <si>
    <t>22</t>
  </si>
  <si>
    <t>208</t>
  </si>
  <si>
    <t>239</t>
  </si>
  <si>
    <t>88</t>
  </si>
  <si>
    <t>189</t>
  </si>
  <si>
    <t>428</t>
  </si>
  <si>
    <t>221</t>
  </si>
  <si>
    <t>126</t>
  </si>
  <si>
    <t>347</t>
  </si>
  <si>
    <t>287</t>
  </si>
  <si>
    <t>806</t>
  </si>
  <si>
    <t>285</t>
  </si>
  <si>
    <t>76</t>
  </si>
  <si>
    <t>24</t>
  </si>
  <si>
    <t>232</t>
  </si>
  <si>
    <t>41</t>
  </si>
  <si>
    <t>273</t>
  </si>
  <si>
    <t>19</t>
  </si>
  <si>
    <t>170</t>
  </si>
  <si>
    <t>238</t>
  </si>
  <si>
    <t>395</t>
  </si>
  <si>
    <t>250</t>
  </si>
  <si>
    <t>Segment Revenue &amp; Expenses For The Six Months Ended 30 June</t>
  </si>
  <si>
    <t>Group Sales, Revenue &amp; Costs For The Six Months Ended 30 June</t>
  </si>
  <si>
    <t>Income tax paid</t>
  </si>
  <si>
    <t>Income tax received</t>
  </si>
  <si>
    <t>Acquisitions of exploration and evaluation assets</t>
  </si>
  <si>
    <r>
      <t>Inter-segment product sales</t>
    </r>
    <r>
      <rPr>
        <vertAlign val="superscript"/>
        <sz val="8"/>
        <color theme="1"/>
        <rFont val="Tahoma"/>
        <family val="2"/>
      </rPr>
      <t>1</t>
    </r>
  </si>
  <si>
    <t>On the hedging instrument</t>
  </si>
  <si>
    <t>156</t>
  </si>
  <si>
    <t>102</t>
  </si>
  <si>
    <t>284</t>
  </si>
  <si>
    <t>111</t>
  </si>
  <si>
    <t>122</t>
  </si>
  <si>
    <t>234</t>
  </si>
  <si>
    <t>481</t>
  </si>
  <si>
    <t>549</t>
  </si>
  <si>
    <t>225</t>
  </si>
  <si>
    <t>134</t>
  </si>
  <si>
    <t>Insurance proceeds</t>
  </si>
  <si>
    <t>Overriding royalty</t>
  </si>
  <si>
    <t>39</t>
  </si>
  <si>
    <t>1,668</t>
  </si>
  <si>
    <t>60</t>
  </si>
  <si>
    <t>1,728</t>
  </si>
  <si>
    <t>68</t>
  </si>
  <si>
    <t>416</t>
  </si>
  <si>
    <t>201</t>
  </si>
  <si>
    <t>486</t>
  </si>
  <si>
    <t>309</t>
  </si>
  <si>
    <t>Fair value losses/(gains) on commodity derivatives (oil hedges)</t>
  </si>
  <si>
    <t>995</t>
  </si>
  <si>
    <t>Other operating activities</t>
  </si>
  <si>
    <t>Corporate, exploration, eliminations and other</t>
  </si>
  <si>
    <t>Share of net profit of associates</t>
  </si>
  <si>
    <t>30 June 2021</t>
  </si>
  <si>
    <t>Investments in associates and joint ventures</t>
  </si>
  <si>
    <t>Commodity derivatives (oil hedges)</t>
  </si>
  <si>
    <t>Dividends received from associate</t>
  </si>
  <si>
    <t>(Payments for)/proceeds from commodity hedging</t>
  </si>
  <si>
    <t>Other foreign exchange (gains)/losses</t>
  </si>
  <si>
    <t>Foreign exchange hedging losses/(gains)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</si>
</sst>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0.0\);\-"/>
  </numFmts>
  <fonts count="12" x14ac:knownFonts="1">
    <font>
      <sz val="10"/>
      <color theme="1"/>
      <name val="Arial"/>
      <family val="2"/>
    </font>
    <font>
      <sz val="11"/>
      <color theme="1"/>
      <name val="Calibri"/>
      <family val="2"/>
      <scheme val="minor"/>
    </font>
    <font>
      <sz val="11"/>
      <color theme="1"/>
      <name val="Calibri"/>
      <family val="2"/>
      <scheme val="minor"/>
    </font>
    <font>
      <sz val="8"/>
      <color theme="1"/>
      <name val="Tahoma"/>
      <family val="2"/>
    </font>
    <font>
      <b/>
      <sz val="8"/>
      <color theme="1"/>
      <name val="Tahoma"/>
      <family val="2"/>
    </font>
    <font>
      <b/>
      <sz val="8"/>
      <name val="Tahoma"/>
      <family val="2"/>
    </font>
    <font>
      <sz val="8"/>
      <color theme="1"/>
      <name val="Arial"/>
      <family val="2"/>
    </font>
    <font>
      <sz val="8"/>
      <name val="Tahoma"/>
      <family val="2"/>
    </font>
    <font>
      <sz val="10"/>
      <color theme="1"/>
      <name val="Arial"/>
      <family val="2"/>
    </font>
    <font>
      <vertAlign val="superscript"/>
      <sz val="8"/>
      <color theme="1"/>
      <name val="Tahoma"/>
      <family val="2"/>
    </font>
    <font>
      <sz val="7"/>
      <color theme="1"/>
      <name val="Tahoma"/>
      <family val="2"/>
    </font>
    <font>
      <vertAlign val="superscript"/>
      <sz val="7"/>
      <color theme="1"/>
      <name val="Tahoma"/>
      <family val="2"/>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auto="1"/>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auto="1"/>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8" fillId="0" borderId="0" applyFont="0" applyFill="0" applyBorder="0" applyAlignment="0" applyProtection="0"/>
    <xf numFmtId="0" fontId="2" fillId="0" borderId="0"/>
    <xf numFmtId="0" fontId="1" fillId="0" borderId="0"/>
  </cellStyleXfs>
  <cellXfs count="219">
    <xf numFmtId="0" fontId="0" fillId="0" borderId="0" xfId="0"/>
    <xf numFmtId="0" fontId="3" fillId="0" borderId="0" xfId="0" applyFont="1" applyAlignment="1">
      <alignment vertical="center" wrapText="1"/>
    </xf>
    <xf numFmtId="0" fontId="3" fillId="0" borderId="0" xfId="0" applyFont="1"/>
    <xf numFmtId="0" fontId="4" fillId="0" borderId="0" xfId="0" applyFont="1"/>
    <xf numFmtId="0" fontId="6" fillId="0" borderId="0" xfId="0" applyFont="1"/>
    <xf numFmtId="0" fontId="3" fillId="0" borderId="0" xfId="0" applyFont="1" applyBorder="1" applyAlignment="1">
      <alignment vertical="center" wrapText="1"/>
    </xf>
    <xf numFmtId="0" fontId="3" fillId="0" borderId="0" xfId="0" applyFont="1" applyBorder="1"/>
    <xf numFmtId="0" fontId="5" fillId="0" borderId="0" xfId="0" applyFont="1" applyFill="1" applyBorder="1" applyAlignment="1">
      <alignment vertical="center" wrapText="1"/>
    </xf>
    <xf numFmtId="0" fontId="6" fillId="0" borderId="0" xfId="0" applyFont="1" applyFill="1"/>
    <xf numFmtId="164" fontId="3" fillId="0" borderId="0" xfId="0" applyNumberFormat="1" applyFont="1" applyFill="1" applyBorder="1" applyAlignment="1">
      <alignment horizontal="right" vertical="center" wrapText="1"/>
    </xf>
    <xf numFmtId="0" fontId="3" fillId="0" borderId="0" xfId="0" applyFont="1" applyFill="1" applyBorder="1" applyAlignment="1">
      <alignment vertical="center" wrapText="1"/>
    </xf>
    <xf numFmtId="0" fontId="4" fillId="0" borderId="0" xfId="0" applyFont="1" applyBorder="1" applyAlignment="1">
      <alignment vertical="center" wrapText="1"/>
    </xf>
    <xf numFmtId="164" fontId="4" fillId="0" borderId="0" xfId="0" applyNumberFormat="1" applyFont="1" applyFill="1" applyBorder="1" applyAlignment="1">
      <alignment horizontal="right" vertical="center" wrapText="1"/>
    </xf>
    <xf numFmtId="49" fontId="5" fillId="0" borderId="0" xfId="0" applyNumberFormat="1"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0" xfId="0" applyFont="1" applyBorder="1" applyAlignment="1">
      <alignment horizontal="right" vertical="center" wrapText="1"/>
    </xf>
    <xf numFmtId="3" fontId="4" fillId="0" borderId="0" xfId="0" applyNumberFormat="1" applyFont="1" applyBorder="1" applyAlignment="1">
      <alignment horizontal="right" vertical="center" wrapText="1"/>
    </xf>
    <xf numFmtId="0" fontId="3" fillId="0" borderId="3" xfId="0" applyFont="1" applyFill="1" applyBorder="1" applyAlignment="1">
      <alignment vertical="center" wrapText="1"/>
    </xf>
    <xf numFmtId="3" fontId="3" fillId="0" borderId="0" xfId="0" applyNumberFormat="1" applyFont="1" applyBorder="1" applyAlignment="1">
      <alignment horizontal="right" vertical="center" wrapText="1"/>
    </xf>
    <xf numFmtId="3" fontId="3" fillId="0" borderId="0" xfId="0" applyNumberFormat="1" applyFont="1" applyBorder="1"/>
    <xf numFmtId="0" fontId="3" fillId="0" borderId="4" xfId="0" applyFont="1" applyBorder="1"/>
    <xf numFmtId="3" fontId="4" fillId="0" borderId="0" xfId="0" applyNumberFormat="1" applyFont="1" applyAlignment="1">
      <alignment horizontal="right" vertical="center" wrapText="1"/>
    </xf>
    <xf numFmtId="49" fontId="3" fillId="0" borderId="0" xfId="0" applyNumberFormat="1" applyFont="1" applyBorder="1" applyAlignment="1">
      <alignment horizontal="right" vertical="center" wrapText="1"/>
    </xf>
    <xf numFmtId="49" fontId="3" fillId="0" borderId="0" xfId="0" applyNumberFormat="1" applyFont="1" applyBorder="1" applyAlignment="1">
      <alignment horizontal="right"/>
    </xf>
    <xf numFmtId="0" fontId="3" fillId="0" borderId="3" xfId="0" applyFont="1" applyBorder="1" applyAlignment="1">
      <alignment vertical="center" wrapText="1"/>
    </xf>
    <xf numFmtId="164" fontId="3" fillId="0" borderId="3" xfId="0" applyNumberFormat="1" applyFont="1" applyFill="1" applyBorder="1" applyAlignment="1">
      <alignment horizontal="right" vertical="center" wrapText="1"/>
    </xf>
    <xf numFmtId="164" fontId="3" fillId="0" borderId="3" xfId="0" applyNumberFormat="1" applyFont="1" applyBorder="1" applyAlignment="1">
      <alignment horizontal="right" vertical="center" wrapText="1"/>
    </xf>
    <xf numFmtId="0" fontId="4" fillId="0" borderId="0" xfId="2" applyFont="1" applyAlignment="1">
      <alignment vertical="center"/>
    </xf>
    <xf numFmtId="0" fontId="3" fillId="0" borderId="0" xfId="2" applyFont="1" applyAlignment="1">
      <alignment vertical="center"/>
    </xf>
    <xf numFmtId="0" fontId="4" fillId="0" borderId="4" xfId="2" applyFont="1" applyBorder="1" applyAlignment="1">
      <alignment vertical="center"/>
    </xf>
    <xf numFmtId="0" fontId="4" fillId="0" borderId="4" xfId="0" applyFont="1" applyBorder="1" applyAlignment="1">
      <alignment vertical="center" wrapText="1"/>
    </xf>
    <xf numFmtId="0" fontId="7" fillId="0" borderId="4" xfId="0" applyFont="1" applyFill="1" applyBorder="1" applyAlignment="1">
      <alignment vertical="center" wrapText="1"/>
    </xf>
    <xf numFmtId="0" fontId="4" fillId="0" borderId="5" xfId="0" applyFont="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4" fillId="0" borderId="0" xfId="2" applyFont="1" applyBorder="1" applyAlignment="1">
      <alignment vertical="center"/>
    </xf>
    <xf numFmtId="0" fontId="3" fillId="0" borderId="0" xfId="2" applyFont="1" applyBorder="1" applyAlignment="1">
      <alignment vertical="center"/>
    </xf>
    <xf numFmtId="3" fontId="4" fillId="0" borderId="0" xfId="2" applyNumberFormat="1" applyFont="1" applyBorder="1" applyAlignment="1">
      <alignment horizontal="right" vertical="center"/>
    </xf>
    <xf numFmtId="0" fontId="3" fillId="0" borderId="0" xfId="2" applyFont="1" applyAlignment="1">
      <alignment horizontal="left" vertical="center"/>
    </xf>
    <xf numFmtId="0" fontId="3" fillId="0" borderId="0" xfId="2" applyFont="1" applyAlignment="1">
      <alignment horizontal="left" vertical="center" indent="1"/>
    </xf>
    <xf numFmtId="0" fontId="3" fillId="0" borderId="0" xfId="3" applyFont="1" applyAlignment="1">
      <alignment vertical="center"/>
    </xf>
    <xf numFmtId="0" fontId="3" fillId="0" borderId="3" xfId="3" applyFont="1" applyBorder="1" applyAlignment="1">
      <alignment vertical="center"/>
    </xf>
    <xf numFmtId="0" fontId="4" fillId="0" borderId="4" xfId="3" applyFont="1" applyBorder="1" applyAlignment="1">
      <alignment vertical="center"/>
    </xf>
    <xf numFmtId="0" fontId="3" fillId="0" borderId="0" xfId="3" applyFont="1" applyBorder="1" applyAlignment="1">
      <alignment vertical="center"/>
    </xf>
    <xf numFmtId="0" fontId="4" fillId="0" borderId="0" xfId="3" applyFont="1" applyBorder="1" applyAlignment="1">
      <alignment vertical="center"/>
    </xf>
    <xf numFmtId="164" fontId="3" fillId="0" borderId="12" xfId="0" applyNumberFormat="1" applyFont="1" applyBorder="1" applyAlignment="1">
      <alignment horizontal="right" vertical="center" wrapText="1"/>
    </xf>
    <xf numFmtId="164" fontId="3" fillId="0" borderId="12" xfId="0" applyNumberFormat="1" applyFont="1" applyFill="1" applyBorder="1" applyAlignment="1">
      <alignment horizontal="right" vertical="center" wrapText="1"/>
    </xf>
    <xf numFmtId="49" fontId="7" fillId="0" borderId="0" xfId="0" applyNumberFormat="1" applyFont="1" applyFill="1" applyBorder="1" applyAlignment="1">
      <alignment horizontal="right" vertical="center" wrapText="1"/>
    </xf>
    <xf numFmtId="164" fontId="4" fillId="0" borderId="3" xfId="0" applyNumberFormat="1" applyFont="1" applyBorder="1" applyAlignment="1">
      <alignment horizontal="right" vertical="center" wrapText="1"/>
    </xf>
    <xf numFmtId="49" fontId="7" fillId="0" borderId="11" xfId="0" applyNumberFormat="1" applyFont="1" applyFill="1" applyBorder="1" applyAlignment="1">
      <alignment horizontal="right" vertical="center" wrapText="1"/>
    </xf>
    <xf numFmtId="164" fontId="4" fillId="0" borderId="3" xfId="0" applyNumberFormat="1" applyFont="1" applyFill="1" applyBorder="1" applyAlignment="1">
      <alignment horizontal="right" vertical="center" wrapText="1"/>
    </xf>
    <xf numFmtId="164" fontId="3" fillId="0" borderId="0" xfId="0" applyNumberFormat="1" applyFont="1" applyBorder="1" applyAlignment="1">
      <alignment horizontal="right" vertical="center" wrapText="1"/>
    </xf>
    <xf numFmtId="164" fontId="3" fillId="0" borderId="11" xfId="0" applyNumberFormat="1" applyFont="1" applyBorder="1" applyAlignment="1">
      <alignment horizontal="right" vertical="center" wrapText="1"/>
    </xf>
    <xf numFmtId="0" fontId="4" fillId="0" borderId="0" xfId="3" applyFont="1" applyAlignment="1">
      <alignment vertical="center"/>
    </xf>
    <xf numFmtId="0" fontId="4" fillId="0" borderId="7" xfId="3" applyFont="1" applyBorder="1" applyAlignment="1">
      <alignment vertical="center"/>
    </xf>
    <xf numFmtId="0" fontId="4" fillId="0" borderId="8" xfId="3" applyFont="1" applyBorder="1" applyAlignment="1">
      <alignment vertical="center"/>
    </xf>
    <xf numFmtId="164" fontId="3" fillId="0" borderId="14" xfId="0" applyNumberFormat="1" applyFont="1" applyFill="1" applyBorder="1" applyAlignment="1">
      <alignment horizontal="right" vertical="center" wrapText="1"/>
    </xf>
    <xf numFmtId="164" fontId="4" fillId="2" borderId="0" xfId="0" applyNumberFormat="1" applyFont="1" applyFill="1" applyBorder="1" applyAlignment="1">
      <alignment horizontal="right" vertical="center" wrapText="1"/>
    </xf>
    <xf numFmtId="164" fontId="4" fillId="2" borderId="15" xfId="0" applyNumberFormat="1" applyFont="1" applyFill="1" applyBorder="1" applyAlignment="1">
      <alignment horizontal="right" vertical="center" wrapText="1"/>
    </xf>
    <xf numFmtId="0" fontId="4" fillId="0" borderId="9" xfId="3" applyFont="1" applyBorder="1" applyAlignment="1">
      <alignment vertical="center"/>
    </xf>
    <xf numFmtId="49" fontId="5" fillId="0" borderId="10" xfId="0" applyNumberFormat="1" applyFont="1" applyFill="1" applyBorder="1" applyAlignment="1">
      <alignment horizontal="right" vertical="center" wrapText="1"/>
    </xf>
    <xf numFmtId="164" fontId="4" fillId="0" borderId="13" xfId="0" applyNumberFormat="1" applyFont="1" applyFill="1" applyBorder="1" applyAlignment="1">
      <alignment horizontal="right" vertical="center" wrapText="1"/>
    </xf>
    <xf numFmtId="0" fontId="3" fillId="0" borderId="0" xfId="0" applyFont="1" applyFill="1"/>
    <xf numFmtId="0" fontId="3" fillId="0" borderId="3" xfId="0" applyFont="1" applyBorder="1"/>
    <xf numFmtId="0" fontId="4" fillId="0" borderId="0" xfId="0" applyFont="1" applyBorder="1"/>
    <xf numFmtId="0" fontId="10" fillId="0" borderId="0" xfId="0" applyFont="1"/>
    <xf numFmtId="0" fontId="4" fillId="0" borderId="3" xfId="3" applyFont="1" applyBorder="1" applyAlignment="1">
      <alignment vertical="center"/>
    </xf>
    <xf numFmtId="0" fontId="3" fillId="0" borderId="0" xfId="0" applyFont="1" applyAlignment="1">
      <alignment horizontal="left" indent="1"/>
    </xf>
    <xf numFmtId="0" fontId="4" fillId="0" borderId="7" xfId="0" applyFont="1" applyBorder="1"/>
    <xf numFmtId="49" fontId="3" fillId="0" borderId="8" xfId="0" applyNumberFormat="1" applyFont="1" applyFill="1" applyBorder="1" applyAlignment="1">
      <alignment horizontal="right" vertical="center" wrapText="1"/>
    </xf>
    <xf numFmtId="49" fontId="3" fillId="0" borderId="0" xfId="0" applyNumberFormat="1" applyFont="1" applyFill="1" applyBorder="1" applyAlignment="1">
      <alignment horizontal="right" vertical="center" wrapText="1"/>
    </xf>
    <xf numFmtId="3" fontId="4" fillId="2" borderId="0" xfId="0" applyNumberFormat="1" applyFont="1" applyFill="1" applyAlignment="1">
      <alignment horizontal="right" vertical="center" wrapText="1"/>
    </xf>
    <xf numFmtId="3" fontId="4" fillId="2" borderId="0" xfId="0" applyNumberFormat="1" applyFont="1" applyFill="1" applyBorder="1" applyAlignment="1">
      <alignment horizontal="right" vertical="center" wrapText="1"/>
    </xf>
    <xf numFmtId="49" fontId="4" fillId="2" borderId="0" xfId="0" applyNumberFormat="1" applyFont="1" applyFill="1" applyBorder="1" applyAlignment="1">
      <alignment horizontal="right" vertical="center" wrapText="1"/>
    </xf>
    <xf numFmtId="0" fontId="3" fillId="2" borderId="4" xfId="0" applyFont="1" applyFill="1" applyBorder="1" applyAlignment="1">
      <alignment horizontal="center" vertical="center"/>
    </xf>
    <xf numFmtId="0" fontId="3" fillId="2" borderId="21" xfId="0" applyFont="1" applyFill="1" applyBorder="1" applyAlignment="1">
      <alignment horizontal="center" vertical="center"/>
    </xf>
    <xf numFmtId="0" fontId="4" fillId="0" borderId="0" xfId="3" applyFont="1" applyBorder="1" applyAlignment="1">
      <alignment horizontal="center" vertical="center"/>
    </xf>
    <xf numFmtId="0" fontId="4" fillId="2" borderId="4" xfId="3" applyFont="1" applyFill="1" applyBorder="1" applyAlignment="1">
      <alignment horizontal="center" vertical="center"/>
    </xf>
    <xf numFmtId="0" fontId="3" fillId="2" borderId="4" xfId="0" applyFont="1" applyFill="1" applyBorder="1" applyAlignment="1">
      <alignment horizontal="center" vertical="center"/>
    </xf>
    <xf numFmtId="165" fontId="3" fillId="0" borderId="0" xfId="1" applyNumberFormat="1" applyFont="1" applyBorder="1" applyAlignment="1">
      <alignment horizontal="right" vertical="center" wrapText="1"/>
    </xf>
    <xf numFmtId="165" fontId="3" fillId="2" borderId="0" xfId="1" applyNumberFormat="1" applyFont="1" applyFill="1" applyBorder="1" applyAlignment="1">
      <alignment horizontal="right" vertical="center" wrapText="1"/>
    </xf>
    <xf numFmtId="165" fontId="4" fillId="0" borderId="4" xfId="1" applyNumberFormat="1" applyFont="1" applyBorder="1" applyAlignment="1">
      <alignment horizontal="right" vertical="center"/>
    </xf>
    <xf numFmtId="165" fontId="4" fillId="2" borderId="4" xfId="1" applyNumberFormat="1" applyFont="1" applyFill="1" applyBorder="1" applyAlignment="1">
      <alignment horizontal="right" vertical="center"/>
    </xf>
    <xf numFmtId="165" fontId="3" fillId="0" borderId="0" xfId="0" applyNumberFormat="1" applyFont="1" applyBorder="1" applyAlignment="1">
      <alignment horizontal="right" vertical="center" wrapText="1"/>
    </xf>
    <xf numFmtId="165" fontId="3" fillId="2" borderId="0" xfId="0" applyNumberFormat="1" applyFont="1" applyFill="1" applyBorder="1" applyAlignment="1">
      <alignment horizontal="right" vertical="center" wrapText="1"/>
    </xf>
    <xf numFmtId="165" fontId="3" fillId="0" borderId="0" xfId="1" applyNumberFormat="1" applyFont="1" applyBorder="1" applyAlignment="1">
      <alignment horizontal="right"/>
    </xf>
    <xf numFmtId="165" fontId="3" fillId="2" borderId="0" xfId="1" applyNumberFormat="1" applyFont="1" applyFill="1" applyBorder="1" applyAlignment="1">
      <alignment horizontal="right"/>
    </xf>
    <xf numFmtId="165" fontId="3" fillId="0" borderId="0" xfId="1" applyNumberFormat="1" applyFont="1" applyFill="1" applyBorder="1" applyAlignment="1">
      <alignment horizontal="right" vertical="center" wrapText="1"/>
    </xf>
    <xf numFmtId="165" fontId="3" fillId="0" borderId="0" xfId="2" applyNumberFormat="1" applyFont="1" applyBorder="1" applyAlignment="1">
      <alignment horizontal="right" vertical="center"/>
    </xf>
    <xf numFmtId="165" fontId="4" fillId="0" borderId="4" xfId="0" applyNumberFormat="1" applyFont="1" applyBorder="1" applyAlignment="1">
      <alignment horizontal="right" vertical="center" wrapText="1"/>
    </xf>
    <xf numFmtId="165" fontId="4" fillId="2" borderId="4" xfId="0" applyNumberFormat="1" applyFont="1" applyFill="1" applyBorder="1" applyAlignment="1">
      <alignment horizontal="right" vertical="center" wrapText="1"/>
    </xf>
    <xf numFmtId="165" fontId="4" fillId="0" borderId="0" xfId="0" applyNumberFormat="1" applyFont="1" applyBorder="1" applyAlignment="1">
      <alignment horizontal="right" vertical="center" wrapText="1"/>
    </xf>
    <xf numFmtId="165" fontId="4" fillId="0" borderId="4" xfId="2" applyNumberFormat="1" applyFont="1" applyBorder="1" applyAlignment="1">
      <alignment horizontal="right" vertical="center"/>
    </xf>
    <xf numFmtId="165" fontId="4" fillId="2" borderId="4" xfId="2" applyNumberFormat="1" applyFont="1" applyFill="1" applyBorder="1" applyAlignment="1">
      <alignment horizontal="right" vertical="center"/>
    </xf>
    <xf numFmtId="165" fontId="4" fillId="0" borderId="0" xfId="2" applyNumberFormat="1" applyFont="1" applyBorder="1" applyAlignment="1">
      <alignment horizontal="right" vertical="center"/>
    </xf>
    <xf numFmtId="165" fontId="4" fillId="2" borderId="0" xfId="2" applyNumberFormat="1" applyFont="1" applyFill="1" applyBorder="1" applyAlignment="1">
      <alignment horizontal="right" vertical="center"/>
    </xf>
    <xf numFmtId="165" fontId="3" fillId="0" borderId="0" xfId="0" applyNumberFormat="1" applyFont="1" applyBorder="1" applyAlignment="1">
      <alignment horizontal="right"/>
    </xf>
    <xf numFmtId="165" fontId="3" fillId="2" borderId="0" xfId="0" applyNumberFormat="1" applyFont="1" applyFill="1" applyBorder="1" applyAlignment="1">
      <alignment horizontal="right"/>
    </xf>
    <xf numFmtId="165" fontId="3" fillId="0" borderId="0" xfId="0" applyNumberFormat="1" applyFont="1" applyFill="1" applyBorder="1" applyAlignment="1">
      <alignment horizontal="right"/>
    </xf>
    <xf numFmtId="165" fontId="4" fillId="0" borderId="4" xfId="0" applyNumberFormat="1" applyFont="1" applyBorder="1" applyAlignment="1">
      <alignment horizontal="right"/>
    </xf>
    <xf numFmtId="165" fontId="4" fillId="2" borderId="4" xfId="0" applyNumberFormat="1" applyFont="1" applyFill="1" applyBorder="1" applyAlignment="1">
      <alignment horizontal="right"/>
    </xf>
    <xf numFmtId="165" fontId="3" fillId="0" borderId="0" xfId="0" applyNumberFormat="1" applyFont="1" applyAlignment="1">
      <alignment horizontal="right"/>
    </xf>
    <xf numFmtId="165" fontId="3" fillId="2" borderId="0" xfId="0" applyNumberFormat="1" applyFont="1" applyFill="1" applyAlignment="1">
      <alignment horizontal="right"/>
    </xf>
    <xf numFmtId="165" fontId="3" fillId="0" borderId="0" xfId="1" applyNumberFormat="1" applyFont="1" applyAlignment="1">
      <alignment horizontal="right"/>
    </xf>
    <xf numFmtId="165" fontId="3" fillId="2" borderId="0" xfId="1" applyNumberFormat="1" applyFont="1" applyFill="1" applyAlignment="1">
      <alignment horizontal="right"/>
    </xf>
    <xf numFmtId="165" fontId="3" fillId="0" borderId="0" xfId="1" applyNumberFormat="1" applyFont="1" applyFill="1" applyAlignment="1">
      <alignment horizontal="right"/>
    </xf>
    <xf numFmtId="165" fontId="3" fillId="0" borderId="11" xfId="0" applyNumberFormat="1" applyFont="1" applyFill="1" applyBorder="1" applyAlignment="1">
      <alignment horizontal="right"/>
    </xf>
    <xf numFmtId="165" fontId="3" fillId="0" borderId="0" xfId="0" applyNumberFormat="1" applyFont="1" applyFill="1" applyAlignment="1">
      <alignment horizontal="right"/>
    </xf>
    <xf numFmtId="165" fontId="3" fillId="0" borderId="11" xfId="0" applyNumberFormat="1" applyFont="1" applyBorder="1" applyAlignment="1">
      <alignment horizontal="right"/>
    </xf>
    <xf numFmtId="165" fontId="3" fillId="2" borderId="10" xfId="0" applyNumberFormat="1" applyFont="1" applyFill="1" applyBorder="1" applyAlignment="1">
      <alignment horizontal="right"/>
    </xf>
    <xf numFmtId="165" fontId="7" fillId="0" borderId="0" xfId="0" applyNumberFormat="1" applyFont="1" applyAlignment="1">
      <alignment horizontal="right"/>
    </xf>
    <xf numFmtId="165" fontId="4" fillId="0" borderId="16" xfId="3" applyNumberFormat="1" applyFont="1" applyFill="1" applyBorder="1" applyAlignment="1">
      <alignment horizontal="right" vertical="center"/>
    </xf>
    <xf numFmtId="165" fontId="4" fillId="0" borderId="7" xfId="3" applyNumberFormat="1" applyFont="1" applyBorder="1" applyAlignment="1">
      <alignment horizontal="right" vertical="center"/>
    </xf>
    <xf numFmtId="165" fontId="4" fillId="2" borderId="7" xfId="3" applyNumberFormat="1" applyFont="1" applyFill="1" applyBorder="1" applyAlignment="1">
      <alignment horizontal="right" vertical="center"/>
    </xf>
    <xf numFmtId="165" fontId="4" fillId="0" borderId="16" xfId="3" applyNumberFormat="1" applyFont="1" applyBorder="1" applyAlignment="1">
      <alignment horizontal="right" vertical="center"/>
    </xf>
    <xf numFmtId="165" fontId="4" fillId="2" borderId="17" xfId="3" applyNumberFormat="1" applyFont="1" applyFill="1" applyBorder="1" applyAlignment="1">
      <alignment horizontal="right" vertical="center"/>
    </xf>
    <xf numFmtId="165" fontId="3" fillId="0" borderId="11" xfId="3" applyNumberFormat="1" applyFont="1" applyFill="1" applyBorder="1" applyAlignment="1">
      <alignment horizontal="right" vertical="center"/>
    </xf>
    <xf numFmtId="165" fontId="3" fillId="0" borderId="0" xfId="3" applyNumberFormat="1" applyFont="1" applyBorder="1" applyAlignment="1">
      <alignment horizontal="right" vertical="center"/>
    </xf>
    <xf numFmtId="165" fontId="3" fillId="2" borderId="0" xfId="3" applyNumberFormat="1" applyFont="1" applyFill="1" applyBorder="1" applyAlignment="1">
      <alignment horizontal="right" vertical="center"/>
    </xf>
    <xf numFmtId="165" fontId="3" fillId="0" borderId="11" xfId="3" applyNumberFormat="1" applyFont="1" applyBorder="1" applyAlignment="1">
      <alignment horizontal="right" vertical="center"/>
    </xf>
    <xf numFmtId="165" fontId="3" fillId="0" borderId="0" xfId="3" applyNumberFormat="1" applyFont="1" applyFill="1" applyBorder="1" applyAlignment="1">
      <alignment horizontal="right" vertical="center"/>
    </xf>
    <xf numFmtId="165" fontId="3" fillId="2" borderId="10" xfId="3" applyNumberFormat="1" applyFont="1" applyFill="1" applyBorder="1" applyAlignment="1">
      <alignment horizontal="right" vertical="center"/>
    </xf>
    <xf numFmtId="165" fontId="3" fillId="0" borderId="12" xfId="3" applyNumberFormat="1" applyFont="1" applyBorder="1" applyAlignment="1">
      <alignment horizontal="right" vertical="center"/>
    </xf>
    <xf numFmtId="165" fontId="3" fillId="0" borderId="3" xfId="3" applyNumberFormat="1" applyFont="1" applyBorder="1" applyAlignment="1">
      <alignment horizontal="right" vertical="center"/>
    </xf>
    <xf numFmtId="165" fontId="3" fillId="0" borderId="3" xfId="0" applyNumberFormat="1" applyFont="1" applyBorder="1" applyAlignment="1">
      <alignment horizontal="right"/>
    </xf>
    <xf numFmtId="165" fontId="3" fillId="2" borderId="3" xfId="3" applyNumberFormat="1" applyFont="1" applyFill="1" applyBorder="1" applyAlignment="1">
      <alignment horizontal="right" vertical="center"/>
    </xf>
    <xf numFmtId="165" fontId="3" fillId="0" borderId="12" xfId="0" applyNumberFormat="1" applyFont="1" applyBorder="1" applyAlignment="1">
      <alignment horizontal="right"/>
    </xf>
    <xf numFmtId="165" fontId="3" fillId="2" borderId="3" xfId="0" applyNumberFormat="1" applyFont="1" applyFill="1" applyBorder="1" applyAlignment="1">
      <alignment horizontal="right"/>
    </xf>
    <xf numFmtId="165" fontId="3" fillId="2" borderId="13" xfId="3" applyNumberFormat="1" applyFont="1" applyFill="1" applyBorder="1" applyAlignment="1">
      <alignment horizontal="right" vertical="center"/>
    </xf>
    <xf numFmtId="165" fontId="4" fillId="0" borderId="14" xfId="3" applyNumberFormat="1" applyFont="1" applyFill="1" applyBorder="1" applyAlignment="1">
      <alignment horizontal="right" vertical="center"/>
    </xf>
    <xf numFmtId="165" fontId="4" fillId="0" borderId="8" xfId="3" applyNumberFormat="1" applyFont="1" applyBorder="1" applyAlignment="1">
      <alignment horizontal="right" vertical="center"/>
    </xf>
    <xf numFmtId="165" fontId="4" fillId="2" borderId="8" xfId="3" applyNumberFormat="1" applyFont="1" applyFill="1" applyBorder="1" applyAlignment="1">
      <alignment horizontal="right" vertical="center"/>
    </xf>
    <xf numFmtId="165" fontId="4" fillId="0" borderId="0" xfId="0" applyNumberFormat="1" applyFont="1" applyAlignment="1">
      <alignment horizontal="right"/>
    </xf>
    <xf numFmtId="165" fontId="4" fillId="0" borderId="14" xfId="3" applyNumberFormat="1" applyFont="1" applyBorder="1" applyAlignment="1">
      <alignment horizontal="right" vertical="center"/>
    </xf>
    <xf numFmtId="165" fontId="4" fillId="2" borderId="8" xfId="0" applyNumberFormat="1" applyFont="1" applyFill="1" applyBorder="1" applyAlignment="1">
      <alignment horizontal="right"/>
    </xf>
    <xf numFmtId="165" fontId="4" fillId="0" borderId="0" xfId="0" applyNumberFormat="1" applyFont="1" applyBorder="1" applyAlignment="1">
      <alignment horizontal="right"/>
    </xf>
    <xf numFmtId="165" fontId="4" fillId="2" borderId="15" xfId="3" applyNumberFormat="1" applyFont="1" applyFill="1" applyBorder="1" applyAlignment="1">
      <alignment horizontal="right" vertical="center"/>
    </xf>
    <xf numFmtId="165" fontId="4" fillId="0" borderId="14" xfId="0" applyNumberFormat="1" applyFont="1" applyFill="1" applyBorder="1" applyAlignment="1">
      <alignment horizontal="right"/>
    </xf>
    <xf numFmtId="165" fontId="3" fillId="0" borderId="0" xfId="0" applyNumberFormat="1" applyFont="1"/>
    <xf numFmtId="165" fontId="4" fillId="0" borderId="18" xfId="3" applyNumberFormat="1" applyFont="1" applyBorder="1" applyAlignment="1">
      <alignment horizontal="right" vertical="center"/>
    </xf>
    <xf numFmtId="165" fontId="4" fillId="0" borderId="9" xfId="3" applyNumberFormat="1" applyFont="1" applyBorder="1" applyAlignment="1">
      <alignment horizontal="right" vertical="center"/>
    </xf>
    <xf numFmtId="165" fontId="4" fillId="2" borderId="9" xfId="3" applyNumberFormat="1" applyFont="1" applyFill="1" applyBorder="1" applyAlignment="1">
      <alignment horizontal="right" vertical="center"/>
    </xf>
    <xf numFmtId="165" fontId="3" fillId="0" borderId="9" xfId="0" applyNumberFormat="1" applyFont="1" applyBorder="1" applyAlignment="1">
      <alignment horizontal="right"/>
    </xf>
    <xf numFmtId="165" fontId="4" fillId="2" borderId="19" xfId="3" applyNumberFormat="1" applyFont="1" applyFill="1" applyBorder="1" applyAlignment="1">
      <alignment horizontal="right" vertical="center"/>
    </xf>
    <xf numFmtId="165" fontId="4" fillId="0" borderId="11" xfId="0" applyNumberFormat="1" applyFont="1" applyBorder="1" applyAlignment="1">
      <alignment horizontal="right"/>
    </xf>
    <xf numFmtId="165" fontId="4" fillId="0" borderId="4" xfId="3" applyNumberFormat="1" applyFont="1" applyFill="1" applyBorder="1" applyAlignment="1">
      <alignment horizontal="right" vertical="center"/>
    </xf>
    <xf numFmtId="165" fontId="4" fillId="0" borderId="4" xfId="3" applyNumberFormat="1" applyFont="1" applyBorder="1" applyAlignment="1">
      <alignment horizontal="right" vertical="center"/>
    </xf>
    <xf numFmtId="165" fontId="4" fillId="2" borderId="4" xfId="3" applyNumberFormat="1" applyFont="1" applyFill="1" applyBorder="1" applyAlignment="1">
      <alignment horizontal="right" vertical="center"/>
    </xf>
    <xf numFmtId="165" fontId="3" fillId="0" borderId="4" xfId="0" applyNumberFormat="1" applyFont="1" applyBorder="1" applyAlignment="1">
      <alignment horizontal="right"/>
    </xf>
    <xf numFmtId="165" fontId="4" fillId="0" borderId="3" xfId="3" applyNumberFormat="1" applyFont="1" applyBorder="1" applyAlignment="1">
      <alignment horizontal="right" vertical="center"/>
    </xf>
    <xf numFmtId="165" fontId="4" fillId="2" borderId="3" xfId="3" applyNumberFormat="1" applyFont="1" applyFill="1" applyBorder="1" applyAlignment="1">
      <alignment horizontal="right" vertical="center"/>
    </xf>
    <xf numFmtId="165" fontId="3" fillId="0" borderId="4" xfId="0" applyNumberFormat="1" applyFont="1" applyFill="1" applyBorder="1" applyAlignment="1">
      <alignment horizontal="right"/>
    </xf>
    <xf numFmtId="165" fontId="3" fillId="2" borderId="4" xfId="0" applyNumberFormat="1" applyFont="1" applyFill="1" applyBorder="1" applyAlignment="1">
      <alignment horizontal="right"/>
    </xf>
    <xf numFmtId="165" fontId="4" fillId="0" borderId="7" xfId="0" applyNumberFormat="1" applyFont="1" applyFill="1" applyBorder="1" applyAlignment="1">
      <alignment horizontal="right"/>
    </xf>
    <xf numFmtId="165" fontId="4" fillId="0" borderId="7" xfId="0" applyNumberFormat="1" applyFont="1" applyBorder="1" applyAlignment="1">
      <alignment horizontal="right"/>
    </xf>
    <xf numFmtId="165" fontId="4" fillId="2" borderId="7" xfId="0" applyNumberFormat="1" applyFont="1" applyFill="1" applyBorder="1" applyAlignment="1">
      <alignment horizontal="right"/>
    </xf>
    <xf numFmtId="165" fontId="3" fillId="0" borderId="0" xfId="0" applyNumberFormat="1" applyFont="1" applyAlignment="1">
      <alignment horizontal="right" vertical="center" wrapText="1"/>
    </xf>
    <xf numFmtId="165" fontId="3" fillId="2" borderId="0" xfId="0" applyNumberFormat="1" applyFont="1" applyFill="1" applyAlignment="1">
      <alignment horizontal="right" vertical="center" wrapText="1"/>
    </xf>
    <xf numFmtId="165" fontId="3" fillId="0" borderId="3" xfId="1" applyNumberFormat="1" applyFont="1" applyBorder="1" applyAlignment="1">
      <alignment horizontal="right" vertical="center" wrapText="1"/>
    </xf>
    <xf numFmtId="165" fontId="3" fillId="2" borderId="3" xfId="1" applyNumberFormat="1" applyFont="1" applyFill="1" applyBorder="1" applyAlignment="1">
      <alignment horizontal="right" vertical="center" wrapText="1"/>
    </xf>
    <xf numFmtId="165" fontId="4" fillId="0" borderId="4" xfId="1" applyNumberFormat="1" applyFont="1" applyBorder="1" applyAlignment="1">
      <alignment horizontal="right" vertical="center" wrapText="1"/>
    </xf>
    <xf numFmtId="165" fontId="4" fillId="2" borderId="4" xfId="1" applyNumberFormat="1" applyFont="1" applyFill="1" applyBorder="1" applyAlignment="1">
      <alignment horizontal="right" vertical="center" wrapText="1"/>
    </xf>
    <xf numFmtId="165" fontId="3" fillId="0" borderId="0" xfId="0" applyNumberFormat="1" applyFont="1" applyBorder="1"/>
    <xf numFmtId="165" fontId="3" fillId="2" borderId="0" xfId="0" applyNumberFormat="1" applyFont="1" applyFill="1" applyBorder="1"/>
    <xf numFmtId="165" fontId="4" fillId="0" borderId="4" xfId="0" applyNumberFormat="1" applyFont="1" applyBorder="1"/>
    <xf numFmtId="165" fontId="3" fillId="0" borderId="4" xfId="1" applyNumberFormat="1" applyFont="1" applyBorder="1" applyAlignment="1">
      <alignment horizontal="right" vertical="center" wrapText="1"/>
    </xf>
    <xf numFmtId="165" fontId="3" fillId="2" borderId="4" xfId="1" applyNumberFormat="1" applyFont="1" applyFill="1" applyBorder="1" applyAlignment="1">
      <alignment horizontal="right" vertical="center" wrapText="1"/>
    </xf>
    <xf numFmtId="165" fontId="4" fillId="0" borderId="5" xfId="0" applyNumberFormat="1" applyFont="1" applyBorder="1" applyAlignment="1">
      <alignment horizontal="right" vertical="center" wrapText="1"/>
    </xf>
    <xf numFmtId="165" fontId="4" fillId="2" borderId="5" xfId="0" applyNumberFormat="1" applyFont="1" applyFill="1" applyBorder="1" applyAlignment="1">
      <alignment horizontal="right" vertical="center" wrapText="1"/>
    </xf>
    <xf numFmtId="166" fontId="3" fillId="0" borderId="1" xfId="0" applyNumberFormat="1" applyFont="1" applyBorder="1" applyAlignment="1">
      <alignment horizontal="right" vertical="center" wrapText="1"/>
    </xf>
    <xf numFmtId="166" fontId="3" fillId="2" borderId="1" xfId="1" applyNumberFormat="1" applyFont="1" applyFill="1" applyBorder="1" applyAlignment="1">
      <alignment horizontal="right" vertical="center" wrapText="1"/>
    </xf>
    <xf numFmtId="166" fontId="3" fillId="0" borderId="6" xfId="0" applyNumberFormat="1" applyFont="1" applyBorder="1" applyAlignment="1">
      <alignment horizontal="right" vertical="center" wrapText="1"/>
    </xf>
    <xf numFmtId="166" fontId="3" fillId="2" borderId="6" xfId="1" applyNumberFormat="1" applyFont="1" applyFill="1" applyBorder="1" applyAlignment="1">
      <alignment horizontal="right" vertical="center" wrapText="1"/>
    </xf>
    <xf numFmtId="166" fontId="3" fillId="2" borderId="1" xfId="0" applyNumberFormat="1" applyFont="1" applyFill="1" applyBorder="1" applyAlignment="1">
      <alignment horizontal="right" vertical="center" wrapText="1"/>
    </xf>
    <xf numFmtId="166" fontId="3" fillId="0" borderId="2" xfId="0" applyNumberFormat="1" applyFont="1" applyBorder="1" applyAlignment="1">
      <alignment horizontal="right" vertical="center" wrapText="1"/>
    </xf>
    <xf numFmtId="166" fontId="3" fillId="2" borderId="2" xfId="0" applyNumberFormat="1" applyFont="1" applyFill="1" applyBorder="1" applyAlignment="1">
      <alignment horizontal="right" vertical="center" wrapText="1"/>
    </xf>
    <xf numFmtId="165" fontId="3" fillId="0" borderId="0" xfId="0" applyNumberFormat="1" applyFont="1" applyFill="1" applyAlignment="1">
      <alignment horizontal="right" vertical="center" wrapText="1"/>
    </xf>
    <xf numFmtId="165" fontId="3" fillId="0" borderId="3" xfId="1" applyNumberFormat="1" applyFont="1" applyFill="1" applyBorder="1" applyAlignment="1">
      <alignment horizontal="right" vertical="center" wrapText="1"/>
    </xf>
    <xf numFmtId="165" fontId="4" fillId="0" borderId="4" xfId="1" applyNumberFormat="1" applyFont="1" applyFill="1" applyBorder="1" applyAlignment="1">
      <alignment horizontal="right" vertical="center" wrapText="1"/>
    </xf>
    <xf numFmtId="165" fontId="3" fillId="0" borderId="0" xfId="0" applyNumberFormat="1" applyFont="1" applyFill="1" applyBorder="1" applyAlignment="1">
      <alignment horizontal="right" vertical="center" wrapText="1"/>
    </xf>
    <xf numFmtId="165" fontId="3" fillId="0" borderId="0" xfId="0" applyNumberFormat="1" applyFont="1" applyFill="1" applyBorder="1"/>
    <xf numFmtId="165" fontId="4" fillId="0" borderId="4" xfId="0" applyNumberFormat="1" applyFont="1" applyFill="1" applyBorder="1" applyAlignment="1">
      <alignment horizontal="right"/>
    </xf>
    <xf numFmtId="165" fontId="3" fillId="0" borderId="4" xfId="1" applyNumberFormat="1" applyFont="1" applyFill="1" applyBorder="1" applyAlignment="1">
      <alignment horizontal="right" vertical="center" wrapText="1"/>
    </xf>
    <xf numFmtId="165" fontId="4" fillId="0" borderId="5" xfId="0" applyNumberFormat="1" applyFont="1" applyFill="1" applyBorder="1" applyAlignment="1">
      <alignment horizontal="right" vertical="center" wrapText="1"/>
    </xf>
    <xf numFmtId="3" fontId="3" fillId="0" borderId="0" xfId="0" applyNumberFormat="1" applyFont="1" applyFill="1" applyBorder="1"/>
    <xf numFmtId="3" fontId="3" fillId="0" borderId="0" xfId="0" applyNumberFormat="1" applyFont="1" applyFill="1" applyBorder="1" applyAlignment="1">
      <alignment horizontal="right" vertical="center" wrapText="1"/>
    </xf>
    <xf numFmtId="166" fontId="3" fillId="0" borderId="1" xfId="1" applyNumberFormat="1" applyFont="1" applyFill="1" applyBorder="1" applyAlignment="1">
      <alignment horizontal="right" vertical="center" wrapText="1"/>
    </xf>
    <xf numFmtId="166" fontId="3" fillId="0" borderId="6" xfId="1" applyNumberFormat="1" applyFont="1" applyFill="1" applyBorder="1" applyAlignment="1">
      <alignment horizontal="right" vertical="center" wrapText="1"/>
    </xf>
    <xf numFmtId="166" fontId="3" fillId="0" borderId="1" xfId="0" applyNumberFormat="1" applyFont="1" applyFill="1" applyBorder="1" applyAlignment="1">
      <alignment horizontal="right" vertical="center" wrapText="1"/>
    </xf>
    <xf numFmtId="166" fontId="3" fillId="0" borderId="2" xfId="0" applyNumberFormat="1" applyFont="1" applyFill="1" applyBorder="1" applyAlignment="1">
      <alignment horizontal="right" vertical="center" wrapText="1"/>
    </xf>
    <xf numFmtId="3" fontId="4" fillId="0" borderId="0" xfId="0" applyNumberFormat="1" applyFont="1" applyFill="1" applyAlignment="1">
      <alignment horizontal="right" vertical="center" wrapText="1"/>
    </xf>
    <xf numFmtId="165" fontId="4" fillId="0" borderId="4" xfId="1" applyNumberFormat="1" applyFont="1" applyFill="1" applyBorder="1" applyAlignment="1">
      <alignment horizontal="right" vertical="center"/>
    </xf>
    <xf numFmtId="165" fontId="3" fillId="0" borderId="0" xfId="1" applyNumberFormat="1" applyFont="1" applyFill="1" applyBorder="1" applyAlignment="1">
      <alignment horizontal="right"/>
    </xf>
    <xf numFmtId="3" fontId="4" fillId="0" borderId="0" xfId="0" applyNumberFormat="1" applyFont="1" applyFill="1" applyBorder="1" applyAlignment="1">
      <alignment horizontal="right" vertical="center" wrapText="1"/>
    </xf>
    <xf numFmtId="165" fontId="4" fillId="0" borderId="4" xfId="0" applyNumberFormat="1" applyFont="1" applyFill="1" applyBorder="1" applyAlignment="1">
      <alignment horizontal="right" vertical="center" wrapText="1"/>
    </xf>
    <xf numFmtId="165" fontId="4" fillId="0" borderId="4" xfId="2" applyNumberFormat="1" applyFont="1" applyFill="1" applyBorder="1" applyAlignment="1">
      <alignment horizontal="right" vertical="center"/>
    </xf>
    <xf numFmtId="165" fontId="4" fillId="0" borderId="0" xfId="2" applyNumberFormat="1" applyFont="1" applyFill="1" applyBorder="1" applyAlignment="1">
      <alignment horizontal="right" vertical="center"/>
    </xf>
    <xf numFmtId="0" fontId="3" fillId="0" borderId="3" xfId="0" applyFont="1" applyBorder="1" applyAlignment="1">
      <alignment horizontal="right" vertical="center" wrapText="1"/>
    </xf>
    <xf numFmtId="165" fontId="4" fillId="2" borderId="0" xfId="3" applyNumberFormat="1" applyFont="1" applyFill="1" applyBorder="1" applyAlignment="1">
      <alignment horizontal="right" vertical="center"/>
    </xf>
    <xf numFmtId="165" fontId="4" fillId="0" borderId="7" xfId="3" applyNumberFormat="1" applyFont="1" applyFill="1" applyBorder="1" applyAlignment="1">
      <alignment horizontal="right" vertical="center"/>
    </xf>
    <xf numFmtId="165" fontId="3" fillId="0" borderId="3" xfId="3" applyNumberFormat="1" applyFont="1" applyFill="1" applyBorder="1" applyAlignment="1">
      <alignment horizontal="right" vertical="center"/>
    </xf>
    <xf numFmtId="165" fontId="4" fillId="0" borderId="8" xfId="3" applyNumberFormat="1" applyFont="1" applyFill="1" applyBorder="1" applyAlignment="1">
      <alignment horizontal="right" vertical="center"/>
    </xf>
    <xf numFmtId="165" fontId="4" fillId="0" borderId="9" xfId="3" applyNumberFormat="1" applyFont="1" applyFill="1" applyBorder="1" applyAlignment="1">
      <alignment horizontal="right" vertical="center"/>
    </xf>
    <xf numFmtId="165" fontId="3" fillId="0" borderId="3" xfId="0" applyNumberFormat="1" applyFont="1" applyFill="1" applyBorder="1" applyAlignment="1">
      <alignment horizontal="right"/>
    </xf>
    <xf numFmtId="165" fontId="4" fillId="0" borderId="8" xfId="0" applyNumberFormat="1" applyFont="1" applyFill="1" applyBorder="1" applyAlignment="1">
      <alignment horizontal="right"/>
    </xf>
    <xf numFmtId="164" fontId="4" fillId="0" borderId="13" xfId="0" applyNumberFormat="1" applyFont="1" applyBorder="1" applyAlignment="1">
      <alignment horizontal="right" vertical="center" wrapText="1"/>
    </xf>
    <xf numFmtId="164" fontId="4" fillId="0" borderId="8" xfId="0" applyNumberFormat="1" applyFont="1" applyFill="1" applyBorder="1" applyAlignment="1">
      <alignment horizontal="right" vertical="center" wrapText="1"/>
    </xf>
    <xf numFmtId="0" fontId="3" fillId="0" borderId="10" xfId="0" applyFont="1" applyBorder="1"/>
    <xf numFmtId="49" fontId="4" fillId="0" borderId="0" xfId="0" applyNumberFormat="1" applyFont="1" applyFill="1" applyBorder="1" applyAlignment="1">
      <alignment horizontal="right" vertical="center" wrapText="1"/>
    </xf>
    <xf numFmtId="165" fontId="4" fillId="0" borderId="3" xfId="3" applyNumberFormat="1" applyFont="1" applyFill="1" applyBorder="1" applyAlignment="1">
      <alignment horizontal="right" vertical="center"/>
    </xf>
    <xf numFmtId="0" fontId="4" fillId="0" borderId="11" xfId="3" applyFont="1" applyBorder="1" applyAlignment="1">
      <alignment horizontal="center" vertical="center"/>
    </xf>
    <xf numFmtId="0" fontId="4" fillId="0" borderId="0" xfId="3" applyFont="1" applyBorder="1" applyAlignment="1">
      <alignment horizontal="center" vertical="center"/>
    </xf>
    <xf numFmtId="0" fontId="4" fillId="2" borderId="20" xfId="3" applyFont="1" applyFill="1" applyBorder="1" applyAlignment="1">
      <alignment horizontal="center" vertical="center"/>
    </xf>
    <xf numFmtId="0" fontId="4" fillId="2" borderId="4" xfId="3" applyFont="1" applyFill="1" applyBorder="1" applyAlignment="1">
      <alignment horizontal="center" vertical="center"/>
    </xf>
    <xf numFmtId="0" fontId="3" fillId="2" borderId="4" xfId="0" applyFont="1" applyFill="1" applyBorder="1" applyAlignment="1">
      <alignment horizontal="center" vertical="center"/>
    </xf>
    <xf numFmtId="0" fontId="4" fillId="0" borderId="14" xfId="3" applyFont="1" applyBorder="1" applyAlignment="1">
      <alignment horizontal="center" vertical="center"/>
    </xf>
    <xf numFmtId="0" fontId="4" fillId="0" borderId="8" xfId="3" applyFont="1" applyBorder="1" applyAlignment="1">
      <alignment horizontal="center" vertical="center"/>
    </xf>
    <xf numFmtId="0" fontId="4" fillId="0" borderId="15" xfId="3" applyFont="1" applyBorder="1" applyAlignment="1">
      <alignment horizontal="center" vertical="center"/>
    </xf>
    <xf numFmtId="0" fontId="4" fillId="2" borderId="21" xfId="3" applyFont="1" applyFill="1" applyBorder="1" applyAlignment="1">
      <alignment horizontal="center" vertical="center"/>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D9D9D9"/>
      <color rgb="FFD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9525</xdr:rowOff>
    </xdr:from>
    <xdr:to>
      <xdr:col>6</xdr:col>
      <xdr:colOff>0</xdr:colOff>
      <xdr:row>32</xdr:row>
      <xdr:rowOff>111125</xdr:rowOff>
    </xdr:to>
    <xdr:sp macro="" textlink="">
      <xdr:nvSpPr>
        <xdr:cNvPr id="7" name="TextBox 6">
          <a:extLst>
            <a:ext uri="{FF2B5EF4-FFF2-40B4-BE49-F238E27FC236}">
              <a16:creationId xmlns:a16="http://schemas.microsoft.com/office/drawing/2014/main" id="{5E526BAB-50A1-4468-A6CB-357094997A52}"/>
            </a:ext>
          </a:extLst>
        </xdr:cNvPr>
        <xdr:cNvSpPr txBox="1"/>
      </xdr:nvSpPr>
      <xdr:spPr>
        <a:xfrm>
          <a:off x="0" y="4219575"/>
          <a:ext cx="9039225" cy="47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0" i="0" u="none" strike="noStrike">
              <a:solidFill>
                <a:schemeClr val="dk1"/>
              </a:solidFill>
              <a:effectLst/>
              <a:latin typeface="+mn-lt"/>
              <a:ea typeface="+mn-ea"/>
              <a:cs typeface="+mn-cs"/>
            </a:rPr>
            <a:t>This spreadsheet should be read in conjunction with ASX announcement dated </a:t>
          </a:r>
          <a:r>
            <a:rPr lang="en-AU" sz="800" b="0" i="0" u="none" strike="noStrike">
              <a:solidFill>
                <a:sysClr val="windowText" lastClr="000000"/>
              </a:solidFill>
              <a:effectLst/>
              <a:latin typeface="+mn-lt"/>
              <a:ea typeface="+mn-ea"/>
              <a:cs typeface="+mn-cs"/>
            </a:rPr>
            <a:t>17 August 2021 </a:t>
          </a:r>
          <a:r>
            <a:rPr lang="en-AU" sz="800" b="0" i="0" u="none" strike="noStrike">
              <a:solidFill>
                <a:schemeClr val="dk1"/>
              </a:solidFill>
              <a:effectLst/>
              <a:latin typeface="+mn-lt"/>
              <a:ea typeface="+mn-ea"/>
              <a:cs typeface="+mn-cs"/>
            </a:rPr>
            <a:t>'Half-year report incorporating</a:t>
          </a:r>
          <a:r>
            <a:rPr lang="en-AU" sz="800" b="0" i="0" u="none" strike="noStrike" baseline="0">
              <a:solidFill>
                <a:schemeClr val="dk1"/>
              </a:solidFill>
              <a:effectLst/>
              <a:latin typeface="+mn-lt"/>
              <a:ea typeface="+mn-ea"/>
              <a:cs typeface="+mn-cs"/>
            </a:rPr>
            <a:t> Appendix 4D</a:t>
          </a:r>
          <a:r>
            <a:rPr lang="en-AU" sz="800" b="0" i="0" u="none" strike="noStrike">
              <a:solidFill>
                <a:schemeClr val="dk1"/>
              </a:solidFill>
              <a:effectLst/>
              <a:latin typeface="+mn-lt"/>
              <a:ea typeface="+mn-ea"/>
              <a:cs typeface="+mn-cs"/>
            </a:rPr>
            <a:t>'. The information in this spreadsheet is intended to facilitate analysis of Santos' income, financial position, cash flow and changes in equity for the relevant period. All reasonable effort has been made to provide accurate information in this spreadsheet; however, Santos does not warrant or represent its accuracy</a:t>
          </a:r>
        </a:p>
      </xdr:txBody>
    </xdr:sp>
    <xdr:clientData/>
  </xdr:twoCellAnchor>
  <xdr:twoCellAnchor editAs="oneCell">
    <xdr:from>
      <xdr:col>5</xdr:col>
      <xdr:colOff>638175</xdr:colOff>
      <xdr:row>0</xdr:row>
      <xdr:rowOff>76200</xdr:rowOff>
    </xdr:from>
    <xdr:to>
      <xdr:col>7</xdr:col>
      <xdr:colOff>1</xdr:colOff>
      <xdr:row>2</xdr:row>
      <xdr:rowOff>139700</xdr:rowOff>
    </xdr:to>
    <xdr:pic>
      <xdr:nvPicPr>
        <xdr:cNvPr id="4" name="Picture 3">
          <a:extLst>
            <a:ext uri="{FF2B5EF4-FFF2-40B4-BE49-F238E27FC236}">
              <a16:creationId xmlns:a16="http://schemas.microsoft.com/office/drawing/2014/main" id="{84C5A539-D5F9-4A19-ACE8-5AEDC4FBDBE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451" t="23201" r="12077" b="18220"/>
        <a:stretch/>
      </xdr:blipFill>
      <xdr:spPr>
        <a:xfrm>
          <a:off x="8429625" y="76200"/>
          <a:ext cx="1057276" cy="368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57</xdr:row>
      <xdr:rowOff>9525</xdr:rowOff>
    </xdr:from>
    <xdr:to>
      <xdr:col>6</xdr:col>
      <xdr:colOff>0</xdr:colOff>
      <xdr:row>60</xdr:row>
      <xdr:rowOff>120650</xdr:rowOff>
    </xdr:to>
    <xdr:sp macro="" textlink="">
      <xdr:nvSpPr>
        <xdr:cNvPr id="3" name="TextBox 2">
          <a:extLst>
            <a:ext uri="{FF2B5EF4-FFF2-40B4-BE49-F238E27FC236}">
              <a16:creationId xmlns:a16="http://schemas.microsoft.com/office/drawing/2014/main" id="{7C5E6921-31CA-4943-B14B-30569CF45338}"/>
            </a:ext>
          </a:extLst>
        </xdr:cNvPr>
        <xdr:cNvSpPr txBox="1"/>
      </xdr:nvSpPr>
      <xdr:spPr>
        <a:xfrm>
          <a:off x="0" y="7943850"/>
          <a:ext cx="7791450" cy="48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0" i="0" u="none" strike="noStrike">
              <a:solidFill>
                <a:schemeClr val="dk1"/>
              </a:solidFill>
              <a:effectLst/>
              <a:latin typeface="+mn-lt"/>
              <a:ea typeface="+mn-ea"/>
              <a:cs typeface="+mn-cs"/>
            </a:rPr>
            <a:t>This spreadsheet should be read in conjunction with ASX announcement dated 17 August 2021 'Half Year Report incorporating Appendix 4D'. The information in this spreadsheet is intended to facilitate analysis of Santos' income, financial position, cash flow and changes in equity for the relevant period. All reasonable effort has been made to provide accurate information in this spreadsheet; however, Santos does not warrant or represent its accuracy</a:t>
          </a:r>
        </a:p>
      </xdr:txBody>
    </xdr:sp>
    <xdr:clientData/>
  </xdr:twoCellAnchor>
  <xdr:twoCellAnchor editAs="oneCell">
    <xdr:from>
      <xdr:col>5</xdr:col>
      <xdr:colOff>619125</xdr:colOff>
      <xdr:row>0</xdr:row>
      <xdr:rowOff>0</xdr:rowOff>
    </xdr:from>
    <xdr:to>
      <xdr:col>6</xdr:col>
      <xdr:colOff>828676</xdr:colOff>
      <xdr:row>2</xdr:row>
      <xdr:rowOff>66675</xdr:rowOff>
    </xdr:to>
    <xdr:pic>
      <xdr:nvPicPr>
        <xdr:cNvPr id="4" name="Picture 3">
          <a:extLst>
            <a:ext uri="{FF2B5EF4-FFF2-40B4-BE49-F238E27FC236}">
              <a16:creationId xmlns:a16="http://schemas.microsoft.com/office/drawing/2014/main" id="{E25BC373-66B4-40CC-97C4-482E4BDEE9C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451" t="23201" r="12077" b="18220"/>
        <a:stretch/>
      </xdr:blipFill>
      <xdr:spPr>
        <a:xfrm>
          <a:off x="7219950" y="0"/>
          <a:ext cx="1057276" cy="371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628650</xdr:colOff>
      <xdr:row>0</xdr:row>
      <xdr:rowOff>0</xdr:rowOff>
    </xdr:from>
    <xdr:to>
      <xdr:col>7</xdr:col>
      <xdr:colOff>1</xdr:colOff>
      <xdr:row>2</xdr:row>
      <xdr:rowOff>66675</xdr:rowOff>
    </xdr:to>
    <xdr:pic>
      <xdr:nvPicPr>
        <xdr:cNvPr id="2" name="Picture 1">
          <a:extLst>
            <a:ext uri="{FF2B5EF4-FFF2-40B4-BE49-F238E27FC236}">
              <a16:creationId xmlns:a16="http://schemas.microsoft.com/office/drawing/2014/main" id="{15582CA9-33A8-40DC-B4F0-45DC69D8FA9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451" t="23201" r="12077" b="18220"/>
        <a:stretch/>
      </xdr:blipFill>
      <xdr:spPr>
        <a:xfrm>
          <a:off x="8039100" y="0"/>
          <a:ext cx="1066801" cy="371475"/>
        </a:xfrm>
        <a:prstGeom prst="rect">
          <a:avLst/>
        </a:prstGeom>
      </xdr:spPr>
    </xdr:pic>
    <xdr:clientData/>
  </xdr:twoCellAnchor>
  <xdr:twoCellAnchor>
    <xdr:from>
      <xdr:col>0</xdr:col>
      <xdr:colOff>0</xdr:colOff>
      <xdr:row>48</xdr:row>
      <xdr:rowOff>9525</xdr:rowOff>
    </xdr:from>
    <xdr:to>
      <xdr:col>6</xdr:col>
      <xdr:colOff>0</xdr:colOff>
      <xdr:row>51</xdr:row>
      <xdr:rowOff>101600</xdr:rowOff>
    </xdr:to>
    <xdr:sp macro="" textlink="">
      <xdr:nvSpPr>
        <xdr:cNvPr id="3" name="TextBox 2">
          <a:extLst>
            <a:ext uri="{FF2B5EF4-FFF2-40B4-BE49-F238E27FC236}">
              <a16:creationId xmlns:a16="http://schemas.microsoft.com/office/drawing/2014/main" id="{CC86E9FF-5B4C-492F-8D56-EFA093C74A7E}"/>
            </a:ext>
          </a:extLst>
        </xdr:cNvPr>
        <xdr:cNvSpPr txBox="1"/>
      </xdr:nvSpPr>
      <xdr:spPr>
        <a:xfrm>
          <a:off x="0" y="6115050"/>
          <a:ext cx="8639175" cy="46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0" i="0" u="none" strike="noStrike">
              <a:solidFill>
                <a:schemeClr val="dk1"/>
              </a:solidFill>
              <a:effectLst/>
              <a:latin typeface="+mn-lt"/>
              <a:ea typeface="+mn-ea"/>
              <a:cs typeface="+mn-cs"/>
            </a:rPr>
            <a:t>This spreadsheet should be read in conjunction with ASX announcement dated 17 August 2021 'Half-year report incorporating Appendix 4D'. The information in this spreadsheet is intended to facilitate analysis of Santos' income, financial position, cash flow and changes in equity for the relevant period. All reasonable effort has been made to provide accurate information in this spreadsheet; however, Santos does not warrant or represent its accuracy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30</xdr:row>
      <xdr:rowOff>128982</xdr:rowOff>
    </xdr:from>
    <xdr:to>
      <xdr:col>13</xdr:col>
      <xdr:colOff>465534</xdr:colOff>
      <xdr:row>34</xdr:row>
      <xdr:rowOff>60720</xdr:rowOff>
    </xdr:to>
    <xdr:sp macro="" textlink="">
      <xdr:nvSpPr>
        <xdr:cNvPr id="4" name="TextBox 3">
          <a:extLst>
            <a:ext uri="{FF2B5EF4-FFF2-40B4-BE49-F238E27FC236}">
              <a16:creationId xmlns:a16="http://schemas.microsoft.com/office/drawing/2014/main" id="{809A48ED-487C-4EFE-9437-61543E524649}"/>
            </a:ext>
          </a:extLst>
        </xdr:cNvPr>
        <xdr:cNvSpPr txBox="1"/>
      </xdr:nvSpPr>
      <xdr:spPr>
        <a:xfrm>
          <a:off x="0" y="4206873"/>
          <a:ext cx="109728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0" i="0" u="none" strike="noStrike">
              <a:solidFill>
                <a:schemeClr val="dk1"/>
              </a:solidFill>
              <a:effectLst/>
              <a:latin typeface="+mn-lt"/>
              <a:ea typeface="+mn-ea"/>
              <a:cs typeface="+mn-cs"/>
            </a:rPr>
            <a:t>This spreadsheet should be read in conjunction with ASX announcement dated </a:t>
          </a:r>
          <a:r>
            <a:rPr lang="en-AU" sz="800" b="0" i="0" u="none" strike="noStrike">
              <a:solidFill>
                <a:sysClr val="windowText" lastClr="000000"/>
              </a:solidFill>
              <a:effectLst/>
              <a:latin typeface="+mn-lt"/>
              <a:ea typeface="+mn-ea"/>
              <a:cs typeface="+mn-cs"/>
            </a:rPr>
            <a:t>17 August 2021 'Half-year report incorporating Appendix 4D'. </a:t>
          </a:r>
          <a:r>
            <a:rPr lang="en-AU" sz="800" b="0" i="0" u="none" strike="noStrike">
              <a:solidFill>
                <a:schemeClr val="dk1"/>
              </a:solidFill>
              <a:effectLst/>
              <a:latin typeface="+mn-lt"/>
              <a:ea typeface="+mn-ea"/>
              <a:cs typeface="+mn-cs"/>
            </a:rPr>
            <a:t>The information in this spreadsheet is intended to facilitate analysis of Santos' income, financial position, cash flow and changes in equity for the relevant period. All reasonable effort has been made to provide accurate information in this spreadsheet; however, Santos does not warrant or represent its accuracy</a:t>
          </a:r>
        </a:p>
      </xdr:txBody>
    </xdr:sp>
    <xdr:clientData/>
  </xdr:twoCellAnchor>
  <xdr:twoCellAnchor editAs="oneCell">
    <xdr:from>
      <xdr:col>40</xdr:col>
      <xdr:colOff>443309</xdr:colOff>
      <xdr:row>0</xdr:row>
      <xdr:rowOff>0</xdr:rowOff>
    </xdr:from>
    <xdr:to>
      <xdr:col>42</xdr:col>
      <xdr:colOff>2381</xdr:colOff>
      <xdr:row>2</xdr:row>
      <xdr:rowOff>64294</xdr:rowOff>
    </xdr:to>
    <xdr:pic>
      <xdr:nvPicPr>
        <xdr:cNvPr id="5" name="Picture 4">
          <a:extLst>
            <a:ext uri="{FF2B5EF4-FFF2-40B4-BE49-F238E27FC236}">
              <a16:creationId xmlns:a16="http://schemas.microsoft.com/office/drawing/2014/main" id="{638D73A5-1EB1-44DE-836E-675E93EB4A8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451" t="23201" r="12077" b="18220"/>
        <a:stretch/>
      </xdr:blipFill>
      <xdr:spPr>
        <a:xfrm>
          <a:off x="32719168" y="0"/>
          <a:ext cx="1133476" cy="361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52</xdr:row>
      <xdr:rowOff>6746</xdr:rowOff>
    </xdr:from>
    <xdr:to>
      <xdr:col>6</xdr:col>
      <xdr:colOff>0</xdr:colOff>
      <xdr:row>56</xdr:row>
      <xdr:rowOff>9922</xdr:rowOff>
    </xdr:to>
    <xdr:sp macro="" textlink="">
      <xdr:nvSpPr>
        <xdr:cNvPr id="3" name="TextBox 2">
          <a:extLst>
            <a:ext uri="{FF2B5EF4-FFF2-40B4-BE49-F238E27FC236}">
              <a16:creationId xmlns:a16="http://schemas.microsoft.com/office/drawing/2014/main" id="{C07A7D68-FE4B-497D-83B1-96D5A7DAC78D}"/>
            </a:ext>
          </a:extLst>
        </xdr:cNvPr>
        <xdr:cNvSpPr txBox="1"/>
      </xdr:nvSpPr>
      <xdr:spPr>
        <a:xfrm>
          <a:off x="0" y="6297215"/>
          <a:ext cx="7302500" cy="479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0" i="0" u="none" strike="noStrike">
              <a:solidFill>
                <a:schemeClr val="dk1"/>
              </a:solidFill>
              <a:effectLst/>
              <a:latin typeface="+mn-lt"/>
              <a:ea typeface="+mn-ea"/>
              <a:cs typeface="+mn-cs"/>
            </a:rPr>
            <a:t>This spreadsheet should be read in conjunction with ASX announcement dated </a:t>
          </a:r>
          <a:r>
            <a:rPr lang="en-AU" sz="800" b="0" i="0" u="none" strike="noStrike">
              <a:solidFill>
                <a:sysClr val="windowText" lastClr="000000"/>
              </a:solidFill>
              <a:effectLst/>
              <a:latin typeface="+mn-lt"/>
              <a:ea typeface="+mn-ea"/>
              <a:cs typeface="+mn-cs"/>
            </a:rPr>
            <a:t>17 August 2021 'Half-year report incorporating Appendix 4D'. </a:t>
          </a:r>
          <a:r>
            <a:rPr lang="en-AU" sz="800" b="0" i="0" u="none" strike="noStrike">
              <a:solidFill>
                <a:schemeClr val="dk1"/>
              </a:solidFill>
              <a:effectLst/>
              <a:latin typeface="+mn-lt"/>
              <a:ea typeface="+mn-ea"/>
              <a:cs typeface="+mn-cs"/>
            </a:rPr>
            <a:t>The information in this spreadsheet is intended to facilitate analysis of Santos' income, financial position, cash flow and changes in equity for the relevant period. All reasonable effort has been made to provide accurate information in this spreadsheet; however, Santos does not warrant or represent its accuracy</a:t>
          </a:r>
        </a:p>
      </xdr:txBody>
    </xdr:sp>
    <xdr:clientData/>
  </xdr:twoCellAnchor>
  <xdr:twoCellAnchor editAs="oneCell">
    <xdr:from>
      <xdr:col>4</xdr:col>
      <xdr:colOff>625078</xdr:colOff>
      <xdr:row>0</xdr:row>
      <xdr:rowOff>0</xdr:rowOff>
    </xdr:from>
    <xdr:to>
      <xdr:col>6</xdr:col>
      <xdr:colOff>6747</xdr:colOff>
      <xdr:row>2</xdr:row>
      <xdr:rowOff>73819</xdr:rowOff>
    </xdr:to>
    <xdr:pic>
      <xdr:nvPicPr>
        <xdr:cNvPr id="4" name="Picture 3">
          <a:extLst>
            <a:ext uri="{FF2B5EF4-FFF2-40B4-BE49-F238E27FC236}">
              <a16:creationId xmlns:a16="http://schemas.microsoft.com/office/drawing/2014/main" id="{10B166BF-7CC3-4266-ADC5-1F9B945D631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451" t="23201" r="12077" b="18220"/>
        <a:stretch/>
      </xdr:blipFill>
      <xdr:spPr>
        <a:xfrm>
          <a:off x="6161484" y="0"/>
          <a:ext cx="1136651" cy="371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
  <sheetViews>
    <sheetView zoomScaleNormal="100" workbookViewId="0">
      <selection activeCell="G28" sqref="G28"/>
    </sheetView>
  </sheetViews>
  <sheetFormatPr defaultColWidth="16.5703125" defaultRowHeight="11.25" x14ac:dyDescent="0.2"/>
  <cols>
    <col min="1" max="1" width="66" style="4" customWidth="1"/>
    <col min="2" max="7" width="12.7109375" style="4" customWidth="1"/>
    <col min="8" max="16384" width="16.5703125" style="4"/>
  </cols>
  <sheetData>
    <row r="1" spans="1:7" ht="12" customHeight="1" x14ac:dyDescent="0.2">
      <c r="A1" s="3" t="s">
        <v>3</v>
      </c>
      <c r="B1" s="2"/>
      <c r="C1" s="2"/>
      <c r="D1" s="2"/>
      <c r="E1" s="2"/>
      <c r="F1" s="2"/>
    </row>
    <row r="2" spans="1:7" ht="12" customHeight="1" x14ac:dyDescent="0.2">
      <c r="A2" s="3" t="s">
        <v>2</v>
      </c>
      <c r="B2" s="2"/>
      <c r="C2" s="2"/>
      <c r="D2" s="2"/>
      <c r="E2" s="2"/>
      <c r="F2" s="2"/>
    </row>
    <row r="3" spans="1:7" ht="12" customHeight="1" x14ac:dyDescent="0.2">
      <c r="A3" s="2"/>
      <c r="B3" s="2"/>
      <c r="C3" s="2"/>
      <c r="D3" s="2"/>
      <c r="E3" s="2"/>
      <c r="F3" s="2"/>
    </row>
    <row r="4" spans="1:7" ht="12" customHeight="1" x14ac:dyDescent="0.2">
      <c r="A4" s="7"/>
      <c r="B4" s="47" t="s">
        <v>7</v>
      </c>
      <c r="C4" s="47" t="s">
        <v>8</v>
      </c>
      <c r="D4" s="47" t="s">
        <v>5</v>
      </c>
      <c r="E4" s="47" t="s">
        <v>6</v>
      </c>
      <c r="F4" s="47" t="s">
        <v>4</v>
      </c>
      <c r="G4" s="13" t="s">
        <v>4</v>
      </c>
    </row>
    <row r="5" spans="1:7" ht="12" customHeight="1" x14ac:dyDescent="0.2">
      <c r="A5" s="17"/>
      <c r="B5" s="25" t="s">
        <v>0</v>
      </c>
      <c r="C5" s="26" t="s">
        <v>0</v>
      </c>
      <c r="D5" s="26" t="s">
        <v>0</v>
      </c>
      <c r="E5" s="26" t="s">
        <v>0</v>
      </c>
      <c r="F5" s="26" t="s">
        <v>0</v>
      </c>
      <c r="G5" s="26" t="s">
        <v>0</v>
      </c>
    </row>
    <row r="6" spans="1:7" ht="12" customHeight="1" x14ac:dyDescent="0.2">
      <c r="A6" s="1" t="s">
        <v>9</v>
      </c>
      <c r="B6" s="156">
        <v>1191</v>
      </c>
      <c r="C6" s="156">
        <v>1453</v>
      </c>
      <c r="D6" s="156">
        <v>1680</v>
      </c>
      <c r="E6" s="156">
        <v>1974</v>
      </c>
      <c r="F6" s="176">
        <v>1668</v>
      </c>
      <c r="G6" s="157">
        <v>2040</v>
      </c>
    </row>
    <row r="7" spans="1:7" ht="12" customHeight="1" x14ac:dyDescent="0.2">
      <c r="A7" s="1" t="s">
        <v>10</v>
      </c>
      <c r="B7" s="158">
        <v>-1081</v>
      </c>
      <c r="C7" s="158">
        <v>-1088</v>
      </c>
      <c r="D7" s="158">
        <v>-1162</v>
      </c>
      <c r="E7" s="158">
        <v>-1228</v>
      </c>
      <c r="F7" s="177">
        <v>-1244</v>
      </c>
      <c r="G7" s="159">
        <v>-1483</v>
      </c>
    </row>
    <row r="8" spans="1:7" ht="12" customHeight="1" x14ac:dyDescent="0.2">
      <c r="A8" s="30" t="s">
        <v>11</v>
      </c>
      <c r="B8" s="160">
        <v>110</v>
      </c>
      <c r="C8" s="160">
        <v>365</v>
      </c>
      <c r="D8" s="160">
        <v>518</v>
      </c>
      <c r="E8" s="160">
        <v>746</v>
      </c>
      <c r="F8" s="178">
        <v>424</v>
      </c>
      <c r="G8" s="161">
        <v>557</v>
      </c>
    </row>
    <row r="9" spans="1:7" ht="12" customHeight="1" x14ac:dyDescent="0.2">
      <c r="A9" s="5" t="s">
        <v>12</v>
      </c>
      <c r="B9" s="83">
        <v>14</v>
      </c>
      <c r="C9" s="83">
        <v>43</v>
      </c>
      <c r="D9" s="83">
        <v>47</v>
      </c>
      <c r="E9" s="83">
        <v>69</v>
      </c>
      <c r="F9" s="179">
        <v>60</v>
      </c>
      <c r="G9" s="84">
        <v>72</v>
      </c>
    </row>
    <row r="10" spans="1:7" ht="12" customHeight="1" x14ac:dyDescent="0.2">
      <c r="A10" s="5" t="s">
        <v>13</v>
      </c>
      <c r="B10" s="83">
        <v>74</v>
      </c>
      <c r="C10" s="83">
        <v>74</v>
      </c>
      <c r="D10" s="83">
        <v>68</v>
      </c>
      <c r="E10" s="83">
        <v>55</v>
      </c>
      <c r="F10" s="179">
        <v>35</v>
      </c>
      <c r="G10" s="84">
        <v>72</v>
      </c>
    </row>
    <row r="11" spans="1:7" ht="12" customHeight="1" x14ac:dyDescent="0.2">
      <c r="A11" s="5" t="s">
        <v>14</v>
      </c>
      <c r="B11" s="79" t="s">
        <v>50</v>
      </c>
      <c r="C11" s="79" t="s">
        <v>38</v>
      </c>
      <c r="D11" s="79" t="s">
        <v>32</v>
      </c>
      <c r="E11" s="79" t="s">
        <v>26</v>
      </c>
      <c r="F11" s="87">
        <v>-756</v>
      </c>
      <c r="G11" s="80">
        <v>-8</v>
      </c>
    </row>
    <row r="12" spans="1:7" ht="12" customHeight="1" x14ac:dyDescent="0.2">
      <c r="A12" s="5" t="s">
        <v>15</v>
      </c>
      <c r="B12" s="79" t="s">
        <v>51</v>
      </c>
      <c r="C12" s="79" t="s">
        <v>39</v>
      </c>
      <c r="D12" s="79" t="s">
        <v>33</v>
      </c>
      <c r="E12" s="79" t="s">
        <v>27</v>
      </c>
      <c r="F12" s="87">
        <v>-48</v>
      </c>
      <c r="G12" s="80">
        <v>-119</v>
      </c>
    </row>
    <row r="13" spans="1:7" ht="12" customHeight="1" x14ac:dyDescent="0.2">
      <c r="A13" s="5" t="s">
        <v>16</v>
      </c>
      <c r="B13" s="83">
        <v>6</v>
      </c>
      <c r="C13" s="83">
        <v>14</v>
      </c>
      <c r="D13" s="83">
        <v>12</v>
      </c>
      <c r="E13" s="83">
        <v>16</v>
      </c>
      <c r="F13" s="179">
        <v>12</v>
      </c>
      <c r="G13" s="84">
        <v>2</v>
      </c>
    </row>
    <row r="14" spans="1:7" ht="12" customHeight="1" x14ac:dyDescent="0.2">
      <c r="A14" s="6" t="s">
        <v>17</v>
      </c>
      <c r="B14" s="79" t="s">
        <v>52</v>
      </c>
      <c r="C14" s="79" t="s">
        <v>40</v>
      </c>
      <c r="D14" s="79" t="s">
        <v>34</v>
      </c>
      <c r="E14" s="79" t="s">
        <v>28</v>
      </c>
      <c r="F14" s="87">
        <v>-136</v>
      </c>
      <c r="G14" s="80">
        <v>-111</v>
      </c>
    </row>
    <row r="15" spans="1:7" ht="12" customHeight="1" x14ac:dyDescent="0.2">
      <c r="A15" s="6" t="s">
        <v>304</v>
      </c>
      <c r="B15" s="162">
        <v>5</v>
      </c>
      <c r="C15" s="162">
        <v>5</v>
      </c>
      <c r="D15" s="162">
        <v>1</v>
      </c>
      <c r="E15" s="162">
        <v>3</v>
      </c>
      <c r="F15" s="180">
        <v>18</v>
      </c>
      <c r="G15" s="163">
        <v>14</v>
      </c>
    </row>
    <row r="16" spans="1:7" ht="12" customHeight="1" x14ac:dyDescent="0.2">
      <c r="A16" s="30" t="s">
        <v>44</v>
      </c>
      <c r="B16" s="99" t="s">
        <v>53</v>
      </c>
      <c r="C16" s="99" t="s">
        <v>41</v>
      </c>
      <c r="D16" s="164">
        <v>335</v>
      </c>
      <c r="E16" s="164">
        <v>590</v>
      </c>
      <c r="F16" s="181">
        <v>-391</v>
      </c>
      <c r="G16" s="100">
        <v>479</v>
      </c>
    </row>
    <row r="17" spans="1:7" ht="12" customHeight="1" x14ac:dyDescent="0.2">
      <c r="A17" s="6" t="s">
        <v>46</v>
      </c>
      <c r="B17" s="79" t="s">
        <v>54</v>
      </c>
      <c r="C17" s="79" t="s">
        <v>42</v>
      </c>
      <c r="D17" s="79" t="s">
        <v>35</v>
      </c>
      <c r="E17" s="79" t="s">
        <v>29</v>
      </c>
      <c r="F17" s="87" t="s">
        <v>279</v>
      </c>
      <c r="G17" s="80">
        <v>-82</v>
      </c>
    </row>
    <row r="18" spans="1:7" ht="12" customHeight="1" x14ac:dyDescent="0.2">
      <c r="A18" s="6" t="s">
        <v>45</v>
      </c>
      <c r="B18" s="79" t="s">
        <v>55</v>
      </c>
      <c r="C18" s="79" t="s">
        <v>43</v>
      </c>
      <c r="D18" s="79" t="s">
        <v>36</v>
      </c>
      <c r="E18" s="79" t="s">
        <v>30</v>
      </c>
      <c r="F18" s="87">
        <v>-54</v>
      </c>
      <c r="G18" s="80">
        <v>-43</v>
      </c>
    </row>
    <row r="19" spans="1:7" ht="12" customHeight="1" x14ac:dyDescent="0.2">
      <c r="A19" s="31" t="s">
        <v>47</v>
      </c>
      <c r="B19" s="165" t="s">
        <v>56</v>
      </c>
      <c r="C19" s="165" t="s">
        <v>48</v>
      </c>
      <c r="D19" s="165" t="s">
        <v>37</v>
      </c>
      <c r="E19" s="165" t="s">
        <v>31</v>
      </c>
      <c r="F19" s="182" t="s">
        <v>280</v>
      </c>
      <c r="G19" s="166">
        <v>-125</v>
      </c>
    </row>
    <row r="20" spans="1:7" ht="12" customHeight="1" thickBot="1" x14ac:dyDescent="0.25">
      <c r="A20" s="32" t="s">
        <v>19</v>
      </c>
      <c r="B20" s="167" t="s">
        <v>57</v>
      </c>
      <c r="C20" s="167" t="s">
        <v>49</v>
      </c>
      <c r="D20" s="167">
        <v>104</v>
      </c>
      <c r="E20" s="167">
        <v>388</v>
      </c>
      <c r="F20" s="183">
        <v>-289</v>
      </c>
      <c r="G20" s="168">
        <v>354</v>
      </c>
    </row>
    <row r="21" spans="1:7" ht="12" customHeight="1" x14ac:dyDescent="0.2">
      <c r="A21" s="5"/>
      <c r="B21" s="19"/>
      <c r="C21" s="19"/>
      <c r="D21" s="19"/>
      <c r="E21" s="19"/>
      <c r="F21" s="184"/>
      <c r="G21" s="19"/>
    </row>
    <row r="22" spans="1:7" ht="12" customHeight="1" x14ac:dyDescent="0.2">
      <c r="A22" s="11" t="s">
        <v>20</v>
      </c>
      <c r="B22" s="18"/>
      <c r="C22" s="18"/>
      <c r="D22" s="18"/>
      <c r="E22" s="18"/>
      <c r="F22" s="185"/>
      <c r="G22" s="18"/>
    </row>
    <row r="23" spans="1:7" ht="12" customHeight="1" thickBot="1" x14ac:dyDescent="0.25">
      <c r="A23" s="5" t="s">
        <v>21</v>
      </c>
      <c r="B23" s="169">
        <v>-62.4</v>
      </c>
      <c r="C23" s="169">
        <v>-24.4</v>
      </c>
      <c r="D23" s="169">
        <v>5</v>
      </c>
      <c r="E23" s="169">
        <v>18.7</v>
      </c>
      <c r="F23" s="186">
        <v>-13.9</v>
      </c>
      <c r="G23" s="170">
        <v>17</v>
      </c>
    </row>
    <row r="24" spans="1:7" ht="12" customHeight="1" thickBot="1" x14ac:dyDescent="0.25">
      <c r="A24" s="33" t="s">
        <v>22</v>
      </c>
      <c r="B24" s="171">
        <v>-62.4</v>
      </c>
      <c r="C24" s="171">
        <v>-24.4</v>
      </c>
      <c r="D24" s="171">
        <v>5</v>
      </c>
      <c r="E24" s="171">
        <v>18.5</v>
      </c>
      <c r="F24" s="187">
        <v>-13.9</v>
      </c>
      <c r="G24" s="172">
        <v>16.899999999999999</v>
      </c>
    </row>
    <row r="25" spans="1:7" ht="12" customHeight="1" thickTop="1" x14ac:dyDescent="0.2">
      <c r="A25" s="5"/>
      <c r="B25" s="18"/>
      <c r="C25" s="18"/>
      <c r="D25" s="18"/>
      <c r="E25" s="18"/>
      <c r="F25" s="185"/>
      <c r="G25" s="18"/>
    </row>
    <row r="26" spans="1:7" ht="12" customHeight="1" x14ac:dyDescent="0.2">
      <c r="A26" s="11" t="s">
        <v>23</v>
      </c>
      <c r="B26" s="15"/>
      <c r="C26" s="15"/>
      <c r="D26" s="15"/>
      <c r="E26" s="15"/>
      <c r="F26" s="14"/>
      <c r="G26" s="15"/>
    </row>
    <row r="27" spans="1:7" ht="12" customHeight="1" thickBot="1" x14ac:dyDescent="0.25">
      <c r="A27" s="5" t="s">
        <v>24</v>
      </c>
      <c r="B27" s="169">
        <v>4</v>
      </c>
      <c r="C27" s="169">
        <v>0</v>
      </c>
      <c r="D27" s="169">
        <v>0</v>
      </c>
      <c r="E27" s="169">
        <v>6.2</v>
      </c>
      <c r="F27" s="188">
        <v>5</v>
      </c>
      <c r="G27" s="173">
        <v>5</v>
      </c>
    </row>
    <row r="28" spans="1:7" ht="12" customHeight="1" thickBot="1" x14ac:dyDescent="0.25">
      <c r="A28" s="34" t="s">
        <v>25</v>
      </c>
      <c r="B28" s="174">
        <v>0</v>
      </c>
      <c r="C28" s="174">
        <v>0</v>
      </c>
      <c r="D28" s="174">
        <v>3.5</v>
      </c>
      <c r="E28" s="174">
        <v>6</v>
      </c>
      <c r="F28" s="189">
        <v>2.1</v>
      </c>
      <c r="G28" s="175">
        <v>5.5</v>
      </c>
    </row>
    <row r="29" spans="1:7" ht="12.75" customHeight="1" x14ac:dyDescent="0.2">
      <c r="A29" s="10"/>
      <c r="B29" s="10"/>
      <c r="C29" s="10"/>
      <c r="D29" s="14"/>
      <c r="E29" s="14"/>
      <c r="F29" s="14"/>
    </row>
    <row r="35" s="8" customFormat="1" x14ac:dyDescent="0.2"/>
  </sheetData>
  <pageMargins left="0.7" right="0.7" top="0.75" bottom="0.75" header="0.3" footer="0.3"/>
  <pageSetup paperSize="9" scale="84" orientation="landscape" r:id="rId1"/>
  <ignoredErrors>
    <ignoredError sqref="E8:E19 C8:D20 B8:B20 F8:F10 F13 F15 F17 F19 F21:F2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zoomScaleNormal="100" workbookViewId="0">
      <selection activeCell="I45" sqref="I45"/>
    </sheetView>
  </sheetViews>
  <sheetFormatPr defaultColWidth="16.5703125" defaultRowHeight="11.25" x14ac:dyDescent="0.2"/>
  <cols>
    <col min="1" max="1" width="48.140625" style="4" customWidth="1"/>
    <col min="2" max="7" width="12.7109375" style="4" customWidth="1"/>
    <col min="8" max="16384" width="16.5703125" style="4"/>
  </cols>
  <sheetData>
    <row r="1" spans="1:7" ht="12" customHeight="1" x14ac:dyDescent="0.2">
      <c r="A1" s="3" t="s">
        <v>3</v>
      </c>
      <c r="B1" s="2"/>
      <c r="C1" s="2"/>
      <c r="D1" s="2"/>
      <c r="E1" s="2"/>
      <c r="F1" s="2"/>
    </row>
    <row r="2" spans="1:7" ht="12" customHeight="1" x14ac:dyDescent="0.2">
      <c r="A2" s="3" t="s">
        <v>152</v>
      </c>
      <c r="B2" s="2"/>
      <c r="C2" s="2"/>
      <c r="D2" s="2"/>
      <c r="E2" s="2"/>
      <c r="F2" s="2"/>
    </row>
    <row r="3" spans="1:7" ht="12" customHeight="1" x14ac:dyDescent="0.2">
      <c r="A3" s="2"/>
      <c r="B3" s="2"/>
      <c r="C3" s="2"/>
      <c r="D3" s="2"/>
      <c r="E3" s="2"/>
      <c r="F3" s="2"/>
    </row>
    <row r="4" spans="1:7" ht="12" customHeight="1" x14ac:dyDescent="0.2">
      <c r="A4" s="7"/>
      <c r="B4" s="47" t="s">
        <v>7</v>
      </c>
      <c r="C4" s="47" t="s">
        <v>8</v>
      </c>
      <c r="D4" s="47" t="s">
        <v>5</v>
      </c>
      <c r="E4" s="47" t="s">
        <v>6</v>
      </c>
      <c r="F4" s="47" t="s">
        <v>4</v>
      </c>
      <c r="G4" s="13" t="s">
        <v>305</v>
      </c>
    </row>
    <row r="5" spans="1:7" ht="12" customHeight="1" x14ac:dyDescent="0.2">
      <c r="A5" s="17"/>
      <c r="B5" s="25" t="s">
        <v>0</v>
      </c>
      <c r="C5" s="26" t="s">
        <v>0</v>
      </c>
      <c r="D5" s="26" t="s">
        <v>0</v>
      </c>
      <c r="E5" s="26" t="s">
        <v>0</v>
      </c>
      <c r="F5" s="26" t="s">
        <v>0</v>
      </c>
      <c r="G5" s="26" t="s">
        <v>0</v>
      </c>
    </row>
    <row r="6" spans="1:7" ht="12" customHeight="1" x14ac:dyDescent="0.2">
      <c r="A6" s="27" t="s">
        <v>66</v>
      </c>
      <c r="B6" s="21"/>
      <c r="C6" s="21"/>
      <c r="D6" s="21"/>
      <c r="E6" s="21"/>
      <c r="F6" s="190"/>
      <c r="G6" s="71"/>
    </row>
    <row r="7" spans="1:7" ht="12" customHeight="1" x14ac:dyDescent="0.2">
      <c r="A7" s="28" t="s">
        <v>67</v>
      </c>
      <c r="B7" s="79">
        <v>1034</v>
      </c>
      <c r="C7" s="79">
        <v>2226</v>
      </c>
      <c r="D7" s="79">
        <v>1492</v>
      </c>
      <c r="E7" s="79">
        <v>1215</v>
      </c>
      <c r="F7" s="87">
        <v>1262</v>
      </c>
      <c r="G7" s="80">
        <v>2417</v>
      </c>
    </row>
    <row r="8" spans="1:7" ht="12" customHeight="1" x14ac:dyDescent="0.2">
      <c r="A8" s="28" t="s">
        <v>89</v>
      </c>
      <c r="B8" s="79">
        <v>434</v>
      </c>
      <c r="C8" s="79">
        <v>364</v>
      </c>
      <c r="D8" s="79">
        <v>411</v>
      </c>
      <c r="E8" s="79">
        <v>406</v>
      </c>
      <c r="F8" s="87">
        <v>518</v>
      </c>
      <c r="G8" s="80">
        <v>684</v>
      </c>
    </row>
    <row r="9" spans="1:7" ht="12" customHeight="1" x14ac:dyDescent="0.2">
      <c r="A9" s="28" t="s">
        <v>90</v>
      </c>
      <c r="B9" s="79">
        <v>45</v>
      </c>
      <c r="C9" s="79" t="s">
        <v>107</v>
      </c>
      <c r="D9" s="79">
        <v>11</v>
      </c>
      <c r="E9" s="79">
        <v>10</v>
      </c>
      <c r="F9" s="87" t="s">
        <v>59</v>
      </c>
      <c r="G9" s="80">
        <v>22</v>
      </c>
    </row>
    <row r="10" spans="1:7" ht="12" customHeight="1" x14ac:dyDescent="0.2">
      <c r="A10" s="28" t="s">
        <v>91</v>
      </c>
      <c r="B10" s="79" t="s">
        <v>1</v>
      </c>
      <c r="C10" s="79" t="s">
        <v>1</v>
      </c>
      <c r="D10" s="79" t="s">
        <v>1</v>
      </c>
      <c r="E10" s="79">
        <v>17</v>
      </c>
      <c r="F10" s="87">
        <v>22</v>
      </c>
      <c r="G10" s="80">
        <v>19</v>
      </c>
    </row>
    <row r="11" spans="1:7" ht="12" customHeight="1" x14ac:dyDescent="0.2">
      <c r="A11" s="28" t="s">
        <v>69</v>
      </c>
      <c r="B11" s="79">
        <v>379</v>
      </c>
      <c r="C11" s="79">
        <v>284</v>
      </c>
      <c r="D11" s="79">
        <v>252</v>
      </c>
      <c r="E11" s="79">
        <v>304</v>
      </c>
      <c r="F11" s="87">
        <v>284</v>
      </c>
      <c r="G11" s="80">
        <v>294</v>
      </c>
    </row>
    <row r="12" spans="1:7" ht="12" customHeight="1" x14ac:dyDescent="0.2">
      <c r="A12" s="28" t="s">
        <v>100</v>
      </c>
      <c r="B12" s="79">
        <v>1</v>
      </c>
      <c r="C12" s="79" t="s">
        <v>110</v>
      </c>
      <c r="D12" s="79">
        <v>14</v>
      </c>
      <c r="E12" s="79">
        <v>14</v>
      </c>
      <c r="F12" s="87" t="s">
        <v>59</v>
      </c>
      <c r="G12" s="80">
        <v>1</v>
      </c>
    </row>
    <row r="13" spans="1:7" ht="12" customHeight="1" x14ac:dyDescent="0.2">
      <c r="A13" s="28" t="s">
        <v>92</v>
      </c>
      <c r="B13" s="79">
        <v>98</v>
      </c>
      <c r="C13" s="79" t="s">
        <v>62</v>
      </c>
      <c r="D13" s="79">
        <v>40</v>
      </c>
      <c r="E13" s="79">
        <v>0</v>
      </c>
      <c r="F13" s="87">
        <v>0</v>
      </c>
      <c r="G13" s="80" t="s">
        <v>1</v>
      </c>
    </row>
    <row r="14" spans="1:7" ht="12" customHeight="1" x14ac:dyDescent="0.2">
      <c r="A14" s="28" t="s">
        <v>111</v>
      </c>
      <c r="B14" s="79">
        <v>0</v>
      </c>
      <c r="C14" s="79" t="s">
        <v>1</v>
      </c>
      <c r="D14" s="79">
        <v>282</v>
      </c>
      <c r="E14" s="79">
        <v>0</v>
      </c>
      <c r="F14" s="87">
        <v>0</v>
      </c>
      <c r="G14" s="80">
        <v>259</v>
      </c>
    </row>
    <row r="15" spans="1:7" ht="12" customHeight="1" x14ac:dyDescent="0.2">
      <c r="A15" s="29" t="s">
        <v>70</v>
      </c>
      <c r="B15" s="81">
        <v>1991</v>
      </c>
      <c r="C15" s="81">
        <v>2929</v>
      </c>
      <c r="D15" s="81">
        <v>2502</v>
      </c>
      <c r="E15" s="81">
        <v>1966</v>
      </c>
      <c r="F15" s="191">
        <v>2136</v>
      </c>
      <c r="G15" s="82">
        <v>3696</v>
      </c>
    </row>
    <row r="16" spans="1:7" ht="12" customHeight="1" x14ac:dyDescent="0.2">
      <c r="A16" s="27" t="s">
        <v>71</v>
      </c>
      <c r="B16" s="83"/>
      <c r="C16" s="83"/>
      <c r="D16" s="83"/>
      <c r="E16" s="83"/>
      <c r="F16" s="179"/>
      <c r="G16" s="84"/>
    </row>
    <row r="17" spans="1:7" ht="12" customHeight="1" x14ac:dyDescent="0.2">
      <c r="A17" s="28" t="s">
        <v>68</v>
      </c>
      <c r="B17" s="79">
        <v>4</v>
      </c>
      <c r="C17" s="79">
        <v>5</v>
      </c>
      <c r="D17" s="79">
        <v>0</v>
      </c>
      <c r="E17" s="79">
        <v>0</v>
      </c>
      <c r="F17" s="87">
        <v>0</v>
      </c>
      <c r="G17" s="80" t="s">
        <v>1</v>
      </c>
    </row>
    <row r="18" spans="1:7" ht="12" customHeight="1" x14ac:dyDescent="0.2">
      <c r="A18" s="28" t="s">
        <v>90</v>
      </c>
      <c r="B18" s="79">
        <v>27</v>
      </c>
      <c r="C18" s="79">
        <v>21</v>
      </c>
      <c r="D18" s="79">
        <v>15</v>
      </c>
      <c r="E18" s="79">
        <v>15</v>
      </c>
      <c r="F18" s="87">
        <v>2</v>
      </c>
      <c r="G18" s="80">
        <v>38</v>
      </c>
    </row>
    <row r="19" spans="1:7" ht="12" customHeight="1" x14ac:dyDescent="0.2">
      <c r="A19" s="28" t="s">
        <v>91</v>
      </c>
      <c r="B19" s="79">
        <v>0</v>
      </c>
      <c r="C19" s="79">
        <v>0</v>
      </c>
      <c r="D19" s="79">
        <v>0</v>
      </c>
      <c r="E19" s="79">
        <v>99</v>
      </c>
      <c r="F19" s="87" t="s">
        <v>283</v>
      </c>
      <c r="G19" s="80">
        <v>97</v>
      </c>
    </row>
    <row r="20" spans="1:7" ht="12" customHeight="1" x14ac:dyDescent="0.2">
      <c r="A20" s="28" t="s">
        <v>306</v>
      </c>
      <c r="B20" s="85">
        <v>64</v>
      </c>
      <c r="C20" s="85">
        <v>47</v>
      </c>
      <c r="D20" s="85">
        <v>44</v>
      </c>
      <c r="E20" s="85">
        <v>22</v>
      </c>
      <c r="F20" s="192">
        <v>806</v>
      </c>
      <c r="G20" s="86">
        <v>396</v>
      </c>
    </row>
    <row r="21" spans="1:7" ht="12" customHeight="1" x14ac:dyDescent="0.2">
      <c r="A21" s="28" t="s">
        <v>100</v>
      </c>
      <c r="B21" s="79">
        <v>165</v>
      </c>
      <c r="C21" s="79">
        <v>145</v>
      </c>
      <c r="D21" s="79">
        <v>38</v>
      </c>
      <c r="E21" s="79">
        <v>36</v>
      </c>
      <c r="F21" s="87" t="s">
        <v>108</v>
      </c>
      <c r="G21" s="80">
        <v>17</v>
      </c>
    </row>
    <row r="22" spans="1:7" ht="12" customHeight="1" x14ac:dyDescent="0.2">
      <c r="A22" s="28" t="s">
        <v>72</v>
      </c>
      <c r="B22" s="79">
        <v>551</v>
      </c>
      <c r="C22" s="79">
        <v>422</v>
      </c>
      <c r="D22" s="79">
        <v>355</v>
      </c>
      <c r="E22" s="79">
        <v>1107</v>
      </c>
      <c r="F22" s="87">
        <v>1767</v>
      </c>
      <c r="G22" s="80">
        <v>1013</v>
      </c>
    </row>
    <row r="23" spans="1:7" ht="12" customHeight="1" x14ac:dyDescent="0.2">
      <c r="A23" s="28" t="s">
        <v>93</v>
      </c>
      <c r="B23" s="79">
        <v>10989</v>
      </c>
      <c r="C23" s="79">
        <v>9617</v>
      </c>
      <c r="D23" s="79">
        <v>9215</v>
      </c>
      <c r="E23" s="79">
        <v>11421</v>
      </c>
      <c r="F23" s="87">
        <v>10795</v>
      </c>
      <c r="G23" s="80">
        <v>11293</v>
      </c>
    </row>
    <row r="24" spans="1:7" ht="12" customHeight="1" x14ac:dyDescent="0.2">
      <c r="A24" s="28" t="s">
        <v>94</v>
      </c>
      <c r="B24" s="79">
        <v>170</v>
      </c>
      <c r="C24" s="79">
        <v>130</v>
      </c>
      <c r="D24" s="79">
        <v>103</v>
      </c>
      <c r="E24" s="79">
        <v>187</v>
      </c>
      <c r="F24" s="87" t="s">
        <v>284</v>
      </c>
      <c r="G24" s="80">
        <v>262</v>
      </c>
    </row>
    <row r="25" spans="1:7" ht="12" customHeight="1" x14ac:dyDescent="0.2">
      <c r="A25" s="28" t="s">
        <v>73</v>
      </c>
      <c r="B25" s="79">
        <v>1062</v>
      </c>
      <c r="C25" s="79">
        <v>1356</v>
      </c>
      <c r="D25" s="79">
        <v>1139</v>
      </c>
      <c r="E25" s="79">
        <v>1746</v>
      </c>
      <c r="F25" s="87">
        <v>1081</v>
      </c>
      <c r="G25" s="80">
        <v>1310</v>
      </c>
    </row>
    <row r="26" spans="1:7" ht="12" customHeight="1" x14ac:dyDescent="0.2">
      <c r="A26" s="28" t="s">
        <v>95</v>
      </c>
      <c r="B26" s="79">
        <v>0</v>
      </c>
      <c r="C26" s="79">
        <v>0</v>
      </c>
      <c r="D26" s="79">
        <v>0</v>
      </c>
      <c r="E26" s="79">
        <v>628</v>
      </c>
      <c r="F26" s="87" t="s">
        <v>285</v>
      </c>
      <c r="G26" s="80">
        <v>383</v>
      </c>
    </row>
    <row r="27" spans="1:7" ht="12" customHeight="1" x14ac:dyDescent="0.2">
      <c r="A27" s="29" t="s">
        <v>74</v>
      </c>
      <c r="B27" s="81">
        <v>13032</v>
      </c>
      <c r="C27" s="81">
        <v>11743</v>
      </c>
      <c r="D27" s="81">
        <v>10909</v>
      </c>
      <c r="E27" s="81">
        <v>15261</v>
      </c>
      <c r="F27" s="191">
        <v>15319</v>
      </c>
      <c r="G27" s="82">
        <v>14809</v>
      </c>
    </row>
    <row r="28" spans="1:7" ht="12" customHeight="1" x14ac:dyDescent="0.2">
      <c r="A28" s="29" t="s">
        <v>75</v>
      </c>
      <c r="B28" s="81">
        <v>15023</v>
      </c>
      <c r="C28" s="81">
        <v>14672</v>
      </c>
      <c r="D28" s="81">
        <v>13411</v>
      </c>
      <c r="E28" s="81">
        <v>17227</v>
      </c>
      <c r="F28" s="191">
        <v>17455</v>
      </c>
      <c r="G28" s="82">
        <v>18505</v>
      </c>
    </row>
    <row r="29" spans="1:7" ht="12" customHeight="1" x14ac:dyDescent="0.2">
      <c r="A29" s="27" t="s">
        <v>76</v>
      </c>
      <c r="B29" s="83"/>
      <c r="C29" s="83"/>
      <c r="D29" s="83"/>
      <c r="E29" s="83"/>
      <c r="F29" s="179"/>
      <c r="G29" s="84"/>
    </row>
    <row r="30" spans="1:7" ht="12" customHeight="1" x14ac:dyDescent="0.2">
      <c r="A30" s="28" t="s">
        <v>96</v>
      </c>
      <c r="B30" s="79">
        <v>483</v>
      </c>
      <c r="C30" s="79">
        <v>474</v>
      </c>
      <c r="D30" s="79">
        <v>455</v>
      </c>
      <c r="E30" s="79">
        <v>556</v>
      </c>
      <c r="F30" s="87" t="s">
        <v>286</v>
      </c>
      <c r="G30" s="80">
        <v>825</v>
      </c>
    </row>
    <row r="31" spans="1:7" ht="12" customHeight="1" x14ac:dyDescent="0.2">
      <c r="A31" s="28" t="s">
        <v>97</v>
      </c>
      <c r="B31" s="79">
        <v>30</v>
      </c>
      <c r="C31" s="79">
        <v>9</v>
      </c>
      <c r="D31" s="79">
        <v>16</v>
      </c>
      <c r="E31" s="79">
        <v>80</v>
      </c>
      <c r="F31" s="87" t="s">
        <v>188</v>
      </c>
      <c r="G31" s="80">
        <v>117</v>
      </c>
    </row>
    <row r="32" spans="1:7" ht="12" customHeight="1" x14ac:dyDescent="0.2">
      <c r="A32" s="28" t="s">
        <v>80</v>
      </c>
      <c r="B32" s="79">
        <v>0</v>
      </c>
      <c r="C32" s="79">
        <v>0</v>
      </c>
      <c r="D32" s="79">
        <v>0</v>
      </c>
      <c r="E32" s="79">
        <v>91</v>
      </c>
      <c r="F32" s="87" t="s">
        <v>282</v>
      </c>
      <c r="G32" s="80">
        <v>130</v>
      </c>
    </row>
    <row r="33" spans="1:7" ht="12" customHeight="1" x14ac:dyDescent="0.2">
      <c r="A33" s="28" t="s">
        <v>98</v>
      </c>
      <c r="B33" s="79">
        <v>190</v>
      </c>
      <c r="C33" s="79">
        <v>415</v>
      </c>
      <c r="D33" s="79">
        <v>803</v>
      </c>
      <c r="E33" s="79">
        <v>344</v>
      </c>
      <c r="F33" s="87" t="s">
        <v>287</v>
      </c>
      <c r="G33" s="80">
        <v>243</v>
      </c>
    </row>
    <row r="34" spans="1:7" ht="12" customHeight="1" x14ac:dyDescent="0.2">
      <c r="A34" s="28" t="s">
        <v>99</v>
      </c>
      <c r="B34" s="79">
        <v>33</v>
      </c>
      <c r="C34" s="79">
        <v>2</v>
      </c>
      <c r="D34" s="79">
        <v>18</v>
      </c>
      <c r="E34" s="79">
        <v>18</v>
      </c>
      <c r="F34" s="87" t="s">
        <v>245</v>
      </c>
      <c r="G34" s="80">
        <v>31</v>
      </c>
    </row>
    <row r="35" spans="1:7" ht="12" customHeight="1" x14ac:dyDescent="0.2">
      <c r="A35" s="28" t="s">
        <v>79</v>
      </c>
      <c r="B35" s="79">
        <v>137</v>
      </c>
      <c r="C35" s="79">
        <v>95</v>
      </c>
      <c r="D35" s="79">
        <v>125</v>
      </c>
      <c r="E35" s="79">
        <v>130</v>
      </c>
      <c r="F35" s="87" t="s">
        <v>288</v>
      </c>
      <c r="G35" s="80">
        <v>155</v>
      </c>
    </row>
    <row r="36" spans="1:7" ht="12" customHeight="1" x14ac:dyDescent="0.2">
      <c r="A36" s="28" t="s">
        <v>113</v>
      </c>
      <c r="B36" s="85">
        <v>0</v>
      </c>
      <c r="C36" s="85">
        <v>0</v>
      </c>
      <c r="D36" s="85">
        <v>182</v>
      </c>
      <c r="E36" s="85">
        <v>0</v>
      </c>
      <c r="F36" s="192">
        <v>0</v>
      </c>
      <c r="G36" s="86">
        <v>7</v>
      </c>
    </row>
    <row r="37" spans="1:7" ht="12" customHeight="1" x14ac:dyDescent="0.2">
      <c r="A37" s="28" t="s">
        <v>307</v>
      </c>
      <c r="B37" s="85">
        <v>0</v>
      </c>
      <c r="C37" s="85">
        <v>0</v>
      </c>
      <c r="D37" s="85">
        <v>0</v>
      </c>
      <c r="E37" s="85">
        <v>0</v>
      </c>
      <c r="F37" s="85">
        <v>0</v>
      </c>
      <c r="G37" s="86">
        <v>196</v>
      </c>
    </row>
    <row r="38" spans="1:7" ht="12" customHeight="1" x14ac:dyDescent="0.2">
      <c r="A38" s="28" t="s">
        <v>78</v>
      </c>
      <c r="B38" s="79">
        <v>0</v>
      </c>
      <c r="C38" s="79">
        <v>0</v>
      </c>
      <c r="D38" s="79">
        <v>12</v>
      </c>
      <c r="E38" s="79">
        <v>1</v>
      </c>
      <c r="F38" s="87">
        <v>0</v>
      </c>
      <c r="G38" s="80" t="s">
        <v>1</v>
      </c>
    </row>
    <row r="39" spans="1:7" ht="12" customHeight="1" x14ac:dyDescent="0.2">
      <c r="A39" s="28" t="s">
        <v>77</v>
      </c>
      <c r="B39" s="85">
        <v>2</v>
      </c>
      <c r="C39" s="85">
        <v>264</v>
      </c>
      <c r="D39" s="85">
        <v>132</v>
      </c>
      <c r="E39" s="85">
        <v>4</v>
      </c>
      <c r="F39" s="192">
        <v>6</v>
      </c>
      <c r="G39" s="86">
        <v>4</v>
      </c>
    </row>
    <row r="40" spans="1:7" ht="12" customHeight="1" x14ac:dyDescent="0.2">
      <c r="A40" s="29" t="s">
        <v>81</v>
      </c>
      <c r="B40" s="81">
        <v>875</v>
      </c>
      <c r="C40" s="81">
        <v>1259</v>
      </c>
      <c r="D40" s="81">
        <v>1743</v>
      </c>
      <c r="E40" s="81">
        <v>1224</v>
      </c>
      <c r="F40" s="191">
        <v>1126</v>
      </c>
      <c r="G40" s="82">
        <v>1708</v>
      </c>
    </row>
    <row r="41" spans="1:7" ht="12" customHeight="1" x14ac:dyDescent="0.2">
      <c r="A41" s="27" t="s">
        <v>82</v>
      </c>
      <c r="B41" s="101"/>
      <c r="C41" s="101"/>
      <c r="D41" s="101"/>
      <c r="E41" s="101"/>
      <c r="F41" s="107"/>
      <c r="G41" s="102"/>
    </row>
    <row r="42" spans="1:7" ht="12" customHeight="1" x14ac:dyDescent="0.2">
      <c r="A42" s="28" t="s">
        <v>97</v>
      </c>
      <c r="B42" s="103">
        <v>97</v>
      </c>
      <c r="C42" s="103">
        <v>108</v>
      </c>
      <c r="D42" s="103">
        <v>103</v>
      </c>
      <c r="E42" s="103">
        <v>215</v>
      </c>
      <c r="F42" s="105">
        <v>302</v>
      </c>
      <c r="G42" s="104">
        <v>249</v>
      </c>
    </row>
    <row r="43" spans="1:7" s="8" customFormat="1" ht="12" customHeight="1" x14ac:dyDescent="0.2">
      <c r="A43" s="28" t="s">
        <v>80</v>
      </c>
      <c r="B43" s="105">
        <v>0</v>
      </c>
      <c r="C43" s="105">
        <v>0</v>
      </c>
      <c r="D43" s="105">
        <v>0</v>
      </c>
      <c r="E43" s="105">
        <v>268</v>
      </c>
      <c r="F43" s="105">
        <v>287</v>
      </c>
      <c r="G43" s="104">
        <v>287</v>
      </c>
    </row>
    <row r="44" spans="1:7" ht="12" customHeight="1" x14ac:dyDescent="0.2">
      <c r="A44" s="28" t="s">
        <v>98</v>
      </c>
      <c r="B44" s="103">
        <v>5197</v>
      </c>
      <c r="C44" s="103">
        <v>4565</v>
      </c>
      <c r="D44" s="103">
        <v>3026</v>
      </c>
      <c r="E44" s="103">
        <v>3907</v>
      </c>
      <c r="F44" s="105">
        <v>4435</v>
      </c>
      <c r="G44" s="104">
        <v>4977</v>
      </c>
    </row>
    <row r="45" spans="1:7" ht="12" customHeight="1" x14ac:dyDescent="0.2">
      <c r="A45" s="28" t="s">
        <v>83</v>
      </c>
      <c r="B45" s="103">
        <v>204</v>
      </c>
      <c r="C45" s="103">
        <v>210</v>
      </c>
      <c r="D45" s="103">
        <v>160</v>
      </c>
      <c r="E45" s="103">
        <v>1766</v>
      </c>
      <c r="F45" s="105">
        <v>874</v>
      </c>
      <c r="G45" s="104">
        <v>1104</v>
      </c>
    </row>
    <row r="46" spans="1:7" ht="12" customHeight="1" x14ac:dyDescent="0.2">
      <c r="A46" s="28" t="s">
        <v>79</v>
      </c>
      <c r="B46" s="103">
        <v>1987</v>
      </c>
      <c r="C46" s="103">
        <v>1590</v>
      </c>
      <c r="D46" s="103">
        <v>1344</v>
      </c>
      <c r="E46" s="103">
        <v>2282</v>
      </c>
      <c r="F46" s="105">
        <v>3104</v>
      </c>
      <c r="G46" s="104">
        <v>2853</v>
      </c>
    </row>
    <row r="47" spans="1:7" ht="12" customHeight="1" x14ac:dyDescent="0.2">
      <c r="A47" s="28" t="s">
        <v>78</v>
      </c>
      <c r="B47" s="103">
        <v>0</v>
      </c>
      <c r="C47" s="103">
        <v>0</v>
      </c>
      <c r="D47" s="103">
        <v>2</v>
      </c>
      <c r="E47" s="103">
        <v>2</v>
      </c>
      <c r="F47" s="105">
        <v>1</v>
      </c>
      <c r="G47" s="104" t="s">
        <v>1</v>
      </c>
    </row>
    <row r="48" spans="1:7" ht="12" customHeight="1" x14ac:dyDescent="0.2">
      <c r="A48" s="28" t="s">
        <v>77</v>
      </c>
      <c r="B48" s="103">
        <v>294</v>
      </c>
      <c r="C48" s="103">
        <v>23</v>
      </c>
      <c r="D48" s="103">
        <v>35</v>
      </c>
      <c r="E48" s="103">
        <v>31</v>
      </c>
      <c r="F48" s="105">
        <v>28</v>
      </c>
      <c r="G48" s="104">
        <v>24</v>
      </c>
    </row>
    <row r="49" spans="1:7" ht="12" customHeight="1" x14ac:dyDescent="0.2">
      <c r="A49" s="29" t="s">
        <v>84</v>
      </c>
      <c r="B49" s="81">
        <v>7779</v>
      </c>
      <c r="C49" s="81">
        <v>6496</v>
      </c>
      <c r="D49" s="81">
        <v>4670</v>
      </c>
      <c r="E49" s="81">
        <v>8471</v>
      </c>
      <c r="F49" s="191">
        <v>9031</v>
      </c>
      <c r="G49" s="82">
        <v>9494</v>
      </c>
    </row>
    <row r="50" spans="1:7" ht="12" customHeight="1" x14ac:dyDescent="0.2">
      <c r="A50" s="29" t="s">
        <v>85</v>
      </c>
      <c r="B50" s="81">
        <v>8654</v>
      </c>
      <c r="C50" s="81">
        <v>7755</v>
      </c>
      <c r="D50" s="81">
        <v>6413</v>
      </c>
      <c r="E50" s="81">
        <v>9695</v>
      </c>
      <c r="F50" s="191">
        <v>10157</v>
      </c>
      <c r="G50" s="82">
        <v>11202</v>
      </c>
    </row>
    <row r="51" spans="1:7" ht="12" customHeight="1" x14ac:dyDescent="0.2">
      <c r="A51" s="29" t="s">
        <v>86</v>
      </c>
      <c r="B51" s="81">
        <v>6369</v>
      </c>
      <c r="C51" s="81">
        <v>6917</v>
      </c>
      <c r="D51" s="81">
        <v>6998</v>
      </c>
      <c r="E51" s="81">
        <v>7532</v>
      </c>
      <c r="F51" s="191">
        <v>7298</v>
      </c>
      <c r="G51" s="82">
        <v>7303</v>
      </c>
    </row>
    <row r="52" spans="1:7" ht="12" customHeight="1" x14ac:dyDescent="0.2">
      <c r="A52" s="27" t="s">
        <v>87</v>
      </c>
      <c r="B52" s="101"/>
      <c r="C52" s="101"/>
      <c r="D52" s="101"/>
      <c r="E52" s="101"/>
      <c r="F52" s="107"/>
      <c r="G52" s="102"/>
    </row>
    <row r="53" spans="1:7" ht="12" customHeight="1" x14ac:dyDescent="0.2">
      <c r="A53" s="28" t="s">
        <v>101</v>
      </c>
      <c r="B53" s="103">
        <v>8140</v>
      </c>
      <c r="C53" s="103">
        <v>9034</v>
      </c>
      <c r="D53" s="103">
        <v>9028</v>
      </c>
      <c r="E53" s="103">
        <v>9031</v>
      </c>
      <c r="F53" s="105">
        <v>9019</v>
      </c>
      <c r="G53" s="104">
        <v>9001</v>
      </c>
    </row>
    <row r="54" spans="1:7" ht="12" customHeight="1" x14ac:dyDescent="0.2">
      <c r="A54" s="28" t="s">
        <v>102</v>
      </c>
      <c r="B54" s="103">
        <v>-413</v>
      </c>
      <c r="C54" s="103" t="s">
        <v>114</v>
      </c>
      <c r="D54" s="103">
        <v>122</v>
      </c>
      <c r="E54" s="103">
        <v>473</v>
      </c>
      <c r="F54" s="105">
        <v>1109</v>
      </c>
      <c r="G54" s="104">
        <v>849</v>
      </c>
    </row>
    <row r="55" spans="1:7" ht="12" customHeight="1" x14ac:dyDescent="0.2">
      <c r="A55" s="28" t="s">
        <v>103</v>
      </c>
      <c r="B55" s="103">
        <v>-1358</v>
      </c>
      <c r="C55" s="103" t="s">
        <v>115</v>
      </c>
      <c r="D55" s="103">
        <v>-2152</v>
      </c>
      <c r="E55" s="103" t="s">
        <v>106</v>
      </c>
      <c r="F55" s="105">
        <v>-2830</v>
      </c>
      <c r="G55" s="104">
        <v>-2547</v>
      </c>
    </row>
    <row r="56" spans="1:7" ht="12" customHeight="1" x14ac:dyDescent="0.2">
      <c r="A56" s="29" t="s">
        <v>88</v>
      </c>
      <c r="B56" s="81">
        <v>6369</v>
      </c>
      <c r="C56" s="81">
        <v>6917</v>
      </c>
      <c r="D56" s="81">
        <v>6998</v>
      </c>
      <c r="E56" s="81">
        <v>7532</v>
      </c>
      <c r="F56" s="191">
        <v>7298</v>
      </c>
      <c r="G56" s="82">
        <v>7303</v>
      </c>
    </row>
  </sheetData>
  <pageMargins left="0.7" right="0.7" top="0.75" bottom="0.75" header="0.3" footer="0.3"/>
  <pageSetup paperSize="9" orientation="landscape" r:id="rId1"/>
  <ignoredErrors>
    <ignoredError sqref="E49:E55 B10:E10 F9:F12 C9 B16:E16 C11:C15 B29:E29 C27:C28 B41:E41 C49:C51 C53:C55 E11 E15 E27:E28 B52:D52 F48:F54 F18:F35 F15:F16 F40:F41 F42:F4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9"/>
  <sheetViews>
    <sheetView zoomScaleNormal="100" workbookViewId="0">
      <selection activeCell="H46" sqref="H46"/>
    </sheetView>
  </sheetViews>
  <sheetFormatPr defaultColWidth="16.5703125" defaultRowHeight="11.25" x14ac:dyDescent="0.2"/>
  <cols>
    <col min="1" max="1" width="60.28515625" style="4" bestFit="1" customWidth="1"/>
    <col min="2" max="7" width="12.7109375" style="4" customWidth="1"/>
    <col min="8" max="16384" width="16.5703125" style="4"/>
  </cols>
  <sheetData>
    <row r="1" spans="1:7" ht="12" customHeight="1" x14ac:dyDescent="0.2">
      <c r="A1" s="3" t="s">
        <v>3</v>
      </c>
      <c r="B1" s="2"/>
      <c r="C1" s="2"/>
      <c r="D1" s="2"/>
      <c r="E1" s="2"/>
      <c r="F1" s="2"/>
    </row>
    <row r="2" spans="1:7" ht="12" customHeight="1" x14ac:dyDescent="0.2">
      <c r="A2" s="3" t="s">
        <v>153</v>
      </c>
      <c r="B2" s="2"/>
      <c r="C2" s="2"/>
      <c r="D2" s="2"/>
      <c r="E2" s="2"/>
      <c r="F2" s="2"/>
    </row>
    <row r="3" spans="1:7" ht="12" customHeight="1" x14ac:dyDescent="0.2">
      <c r="A3" s="2"/>
      <c r="B3" s="2"/>
      <c r="C3" s="2"/>
      <c r="D3" s="2"/>
      <c r="E3" s="2"/>
      <c r="F3" s="2"/>
    </row>
    <row r="4" spans="1:7" ht="12" customHeight="1" x14ac:dyDescent="0.2">
      <c r="A4" s="7"/>
      <c r="B4" s="47" t="s">
        <v>7</v>
      </c>
      <c r="C4" s="47" t="s">
        <v>8</v>
      </c>
      <c r="D4" s="47" t="s">
        <v>5</v>
      </c>
      <c r="E4" s="47" t="s">
        <v>6</v>
      </c>
      <c r="F4" s="47" t="s">
        <v>4</v>
      </c>
      <c r="G4" s="13" t="s">
        <v>305</v>
      </c>
    </row>
    <row r="5" spans="1:7" ht="12" customHeight="1" x14ac:dyDescent="0.2">
      <c r="A5" s="24"/>
      <c r="B5" s="25" t="s">
        <v>0</v>
      </c>
      <c r="C5" s="26" t="s">
        <v>0</v>
      </c>
      <c r="D5" s="197" t="s">
        <v>0</v>
      </c>
      <c r="E5" s="25" t="s">
        <v>0</v>
      </c>
      <c r="F5" s="26" t="s">
        <v>0</v>
      </c>
      <c r="G5" s="26" t="s">
        <v>0</v>
      </c>
    </row>
    <row r="6" spans="1:7" ht="12" customHeight="1" x14ac:dyDescent="0.2">
      <c r="A6" s="27" t="s">
        <v>120</v>
      </c>
      <c r="B6" s="12"/>
      <c r="C6" s="16"/>
      <c r="D6" s="27"/>
      <c r="E6" s="12"/>
      <c r="F6" s="193"/>
      <c r="G6" s="72"/>
    </row>
    <row r="7" spans="1:7" ht="12" customHeight="1" x14ac:dyDescent="0.2">
      <c r="A7" s="28" t="s">
        <v>129</v>
      </c>
      <c r="B7" s="87">
        <v>1278</v>
      </c>
      <c r="C7" s="79">
        <v>1542</v>
      </c>
      <c r="D7" s="87">
        <v>1725</v>
      </c>
      <c r="E7" s="87">
        <v>2197</v>
      </c>
      <c r="F7" s="87">
        <v>1841</v>
      </c>
      <c r="G7" s="80">
        <v>2057</v>
      </c>
    </row>
    <row r="8" spans="1:7" ht="12" customHeight="1" x14ac:dyDescent="0.2">
      <c r="A8" s="28" t="s">
        <v>121</v>
      </c>
      <c r="B8" s="87">
        <v>7</v>
      </c>
      <c r="C8" s="79">
        <v>14</v>
      </c>
      <c r="D8" s="87">
        <v>12</v>
      </c>
      <c r="E8" s="87">
        <v>16</v>
      </c>
      <c r="F8" s="87">
        <v>12</v>
      </c>
      <c r="G8" s="80">
        <v>2</v>
      </c>
    </row>
    <row r="9" spans="1:7" ht="12" customHeight="1" x14ac:dyDescent="0.2">
      <c r="A9" s="38" t="s">
        <v>308</v>
      </c>
      <c r="B9" s="83">
        <v>6</v>
      </c>
      <c r="C9" s="83">
        <v>7</v>
      </c>
      <c r="D9" s="83" t="s">
        <v>1</v>
      </c>
      <c r="E9" s="83">
        <v>5</v>
      </c>
      <c r="F9" s="179">
        <v>10</v>
      </c>
      <c r="G9" s="84">
        <v>29</v>
      </c>
    </row>
    <row r="10" spans="1:7" ht="12" customHeight="1" x14ac:dyDescent="0.2">
      <c r="A10" s="38" t="s">
        <v>130</v>
      </c>
      <c r="B10" s="83">
        <v>7</v>
      </c>
      <c r="C10" s="83">
        <v>43</v>
      </c>
      <c r="D10" s="83">
        <v>23</v>
      </c>
      <c r="E10" s="83">
        <v>79</v>
      </c>
      <c r="F10" s="179">
        <v>92</v>
      </c>
      <c r="G10" s="84">
        <v>94</v>
      </c>
    </row>
    <row r="11" spans="1:7" ht="12" customHeight="1" x14ac:dyDescent="0.2">
      <c r="A11" s="38" t="s">
        <v>131</v>
      </c>
      <c r="B11" s="83">
        <v>-824</v>
      </c>
      <c r="C11" s="83">
        <v>-739</v>
      </c>
      <c r="D11" s="83">
        <v>-889</v>
      </c>
      <c r="E11" s="83">
        <v>-959</v>
      </c>
      <c r="F11" s="179">
        <v>-922</v>
      </c>
      <c r="G11" s="84">
        <v>-868</v>
      </c>
    </row>
    <row r="12" spans="1:7" ht="12" customHeight="1" x14ac:dyDescent="0.2">
      <c r="A12" s="38" t="s">
        <v>132</v>
      </c>
      <c r="B12" s="83">
        <v>-35</v>
      </c>
      <c r="C12" s="83">
        <v>-28</v>
      </c>
      <c r="D12" s="83">
        <v>-45</v>
      </c>
      <c r="E12" s="83">
        <v>-45</v>
      </c>
      <c r="F12" s="179">
        <v>-34</v>
      </c>
      <c r="G12" s="84">
        <v>-34</v>
      </c>
    </row>
    <row r="13" spans="1:7" ht="12" customHeight="1" x14ac:dyDescent="0.2">
      <c r="A13" s="38" t="s">
        <v>133</v>
      </c>
      <c r="B13" s="83" t="s">
        <v>1</v>
      </c>
      <c r="C13" s="83" t="s">
        <v>1</v>
      </c>
      <c r="D13" s="83">
        <v>-11</v>
      </c>
      <c r="E13" s="83">
        <v>-6</v>
      </c>
      <c r="F13" s="179">
        <v>-16</v>
      </c>
      <c r="G13" s="84">
        <v>-14</v>
      </c>
    </row>
    <row r="14" spans="1:7" ht="12" customHeight="1" x14ac:dyDescent="0.2">
      <c r="A14" s="38" t="s">
        <v>134</v>
      </c>
      <c r="B14" s="83">
        <v>-16</v>
      </c>
      <c r="C14" s="83">
        <v>-26</v>
      </c>
      <c r="D14" s="83">
        <v>-27</v>
      </c>
      <c r="E14" s="83">
        <v>-45</v>
      </c>
      <c r="F14" s="179">
        <v>-31</v>
      </c>
      <c r="G14" s="84">
        <v>-28</v>
      </c>
    </row>
    <row r="15" spans="1:7" ht="12" customHeight="1" x14ac:dyDescent="0.2">
      <c r="A15" s="38" t="s">
        <v>309</v>
      </c>
      <c r="B15" s="83" t="s">
        <v>1</v>
      </c>
      <c r="C15" s="83" t="s">
        <v>1</v>
      </c>
      <c r="D15" s="83" t="s">
        <v>1</v>
      </c>
      <c r="E15" s="83" t="s">
        <v>1</v>
      </c>
      <c r="F15" s="179">
        <v>39</v>
      </c>
      <c r="G15" s="84">
        <v>-66</v>
      </c>
    </row>
    <row r="16" spans="1:7" ht="12" customHeight="1" x14ac:dyDescent="0.2">
      <c r="A16" s="38" t="s">
        <v>135</v>
      </c>
      <c r="B16" s="83">
        <v>-105</v>
      </c>
      <c r="C16" s="83">
        <v>-126</v>
      </c>
      <c r="D16" s="88">
        <v>-88</v>
      </c>
      <c r="E16" s="88">
        <v>-134</v>
      </c>
      <c r="F16" s="179">
        <v>-100</v>
      </c>
      <c r="G16" s="84">
        <v>-84</v>
      </c>
    </row>
    <row r="17" spans="1:7" ht="12" customHeight="1" x14ac:dyDescent="0.2">
      <c r="A17" s="38" t="s">
        <v>274</v>
      </c>
      <c r="B17" s="88">
        <v>-24</v>
      </c>
      <c r="C17" s="83">
        <v>-37</v>
      </c>
      <c r="D17" s="83">
        <v>-47</v>
      </c>
      <c r="E17" s="83">
        <v>-24</v>
      </c>
      <c r="F17" s="179">
        <v>-3</v>
      </c>
      <c r="G17" s="84">
        <v>-23</v>
      </c>
    </row>
    <row r="18" spans="1:7" ht="12" customHeight="1" x14ac:dyDescent="0.2">
      <c r="A18" s="38" t="s">
        <v>275</v>
      </c>
      <c r="B18" s="83" t="s">
        <v>1</v>
      </c>
      <c r="C18" s="83">
        <v>23</v>
      </c>
      <c r="D18" s="83">
        <v>2</v>
      </c>
      <c r="E18" s="83" t="s">
        <v>1</v>
      </c>
      <c r="F18" s="179">
        <v>0</v>
      </c>
      <c r="G18" s="84" t="s">
        <v>1</v>
      </c>
    </row>
    <row r="19" spans="1:7" ht="12" customHeight="1" x14ac:dyDescent="0.2">
      <c r="A19" s="38" t="s">
        <v>136</v>
      </c>
      <c r="B19" s="83">
        <v>-10</v>
      </c>
      <c r="C19" s="83">
        <v>-13</v>
      </c>
      <c r="D19" s="83">
        <v>-13</v>
      </c>
      <c r="E19" s="83">
        <v>-49</v>
      </c>
      <c r="F19" s="179">
        <v>-64</v>
      </c>
      <c r="G19" s="84">
        <v>-114</v>
      </c>
    </row>
    <row r="20" spans="1:7" ht="12" customHeight="1" x14ac:dyDescent="0.2">
      <c r="A20" s="28" t="s">
        <v>302</v>
      </c>
      <c r="B20" s="83">
        <v>7</v>
      </c>
      <c r="C20" s="83">
        <v>2</v>
      </c>
      <c r="D20" s="83">
        <v>2</v>
      </c>
      <c r="E20" s="83">
        <v>16</v>
      </c>
      <c r="F20" s="179">
        <v>0</v>
      </c>
      <c r="G20" s="84" t="s">
        <v>1</v>
      </c>
    </row>
    <row r="21" spans="1:7" ht="12" customHeight="1" x14ac:dyDescent="0.2">
      <c r="A21" s="28" t="s">
        <v>289</v>
      </c>
      <c r="B21" s="83" t="s">
        <v>1</v>
      </c>
      <c r="C21" s="83" t="s">
        <v>1</v>
      </c>
      <c r="D21" s="83" t="s">
        <v>1</v>
      </c>
      <c r="E21" s="83" t="s">
        <v>1</v>
      </c>
      <c r="F21" s="179">
        <v>7</v>
      </c>
      <c r="G21" s="84" t="s">
        <v>1</v>
      </c>
    </row>
    <row r="22" spans="1:7" ht="12" customHeight="1" x14ac:dyDescent="0.2">
      <c r="A22" s="28" t="s">
        <v>290</v>
      </c>
      <c r="B22" s="83" t="s">
        <v>1</v>
      </c>
      <c r="C22" s="83" t="s">
        <v>1</v>
      </c>
      <c r="D22" s="83" t="s">
        <v>1</v>
      </c>
      <c r="E22" s="83" t="s">
        <v>1</v>
      </c>
      <c r="F22" s="179">
        <v>7</v>
      </c>
      <c r="G22" s="84">
        <v>-9</v>
      </c>
    </row>
    <row r="23" spans="1:7" ht="12" customHeight="1" x14ac:dyDescent="0.2">
      <c r="A23" s="29" t="s">
        <v>122</v>
      </c>
      <c r="B23" s="89">
        <v>291</v>
      </c>
      <c r="C23" s="89">
        <v>662</v>
      </c>
      <c r="D23" s="89">
        <v>644</v>
      </c>
      <c r="E23" s="89">
        <v>1051</v>
      </c>
      <c r="F23" s="194">
        <v>838</v>
      </c>
      <c r="G23" s="90">
        <v>942</v>
      </c>
    </row>
    <row r="24" spans="1:7" ht="12" customHeight="1" x14ac:dyDescent="0.2">
      <c r="A24" s="27" t="s">
        <v>123</v>
      </c>
      <c r="B24" s="91"/>
      <c r="C24" s="83"/>
      <c r="D24" s="91"/>
      <c r="E24" s="91"/>
      <c r="F24" s="179"/>
      <c r="G24" s="84"/>
    </row>
    <row r="25" spans="1:7" ht="12" customHeight="1" x14ac:dyDescent="0.2">
      <c r="A25" s="28" t="s">
        <v>138</v>
      </c>
      <c r="B25" s="91"/>
      <c r="C25" s="83"/>
      <c r="D25" s="91"/>
      <c r="E25" s="91"/>
      <c r="F25" s="179"/>
      <c r="G25" s="84"/>
    </row>
    <row r="26" spans="1:7" ht="12" customHeight="1" x14ac:dyDescent="0.2">
      <c r="A26" s="39" t="s">
        <v>72</v>
      </c>
      <c r="B26" s="83">
        <v>-58</v>
      </c>
      <c r="C26" s="83">
        <v>-93</v>
      </c>
      <c r="D26" s="83">
        <v>-17</v>
      </c>
      <c r="E26" s="83">
        <v>-88</v>
      </c>
      <c r="F26" s="179">
        <v>-71</v>
      </c>
      <c r="G26" s="84">
        <v>-91</v>
      </c>
    </row>
    <row r="27" spans="1:7" ht="12" customHeight="1" x14ac:dyDescent="0.2">
      <c r="A27" s="39" t="s">
        <v>93</v>
      </c>
      <c r="B27" s="83">
        <v>-314</v>
      </c>
      <c r="C27" s="83">
        <v>-262</v>
      </c>
      <c r="D27" s="83">
        <v>-251</v>
      </c>
      <c r="E27" s="83">
        <v>-286</v>
      </c>
      <c r="F27" s="179">
        <v>-320</v>
      </c>
      <c r="G27" s="84">
        <v>-378</v>
      </c>
    </row>
    <row r="28" spans="1:7" ht="12" customHeight="1" x14ac:dyDescent="0.2">
      <c r="A28" s="39" t="s">
        <v>94</v>
      </c>
      <c r="B28" s="83">
        <v>-7</v>
      </c>
      <c r="C28" s="83">
        <v>-3</v>
      </c>
      <c r="D28" s="83">
        <v>-3</v>
      </c>
      <c r="E28" s="83">
        <v>-5</v>
      </c>
      <c r="F28" s="179">
        <v>-14</v>
      </c>
      <c r="G28" s="84">
        <v>-13</v>
      </c>
    </row>
    <row r="29" spans="1:7" ht="12" customHeight="1" x14ac:dyDescent="0.2">
      <c r="A29" s="39" t="s">
        <v>139</v>
      </c>
      <c r="B29" s="83" t="s">
        <v>1</v>
      </c>
      <c r="C29" s="83">
        <v>-14</v>
      </c>
      <c r="D29" s="83" t="s">
        <v>1</v>
      </c>
      <c r="E29" s="83">
        <v>-8</v>
      </c>
      <c r="F29" s="179">
        <v>0</v>
      </c>
      <c r="G29" s="84">
        <v>-10</v>
      </c>
    </row>
    <row r="30" spans="1:7" ht="12" customHeight="1" x14ac:dyDescent="0.2">
      <c r="A30" s="39" t="s">
        <v>140</v>
      </c>
      <c r="B30" s="83" t="s">
        <v>1</v>
      </c>
      <c r="C30" s="83" t="s">
        <v>1</v>
      </c>
      <c r="D30" s="83" t="s">
        <v>1</v>
      </c>
      <c r="E30" s="83">
        <v>-6</v>
      </c>
      <c r="F30" s="179">
        <v>-14</v>
      </c>
      <c r="G30" s="84">
        <v>-7</v>
      </c>
    </row>
    <row r="31" spans="1:7" ht="12" customHeight="1" x14ac:dyDescent="0.2">
      <c r="A31" s="39" t="s">
        <v>276</v>
      </c>
      <c r="B31" s="83" t="s">
        <v>1</v>
      </c>
      <c r="C31" s="83" t="s">
        <v>1</v>
      </c>
      <c r="D31" s="83">
        <v>-4</v>
      </c>
      <c r="E31" s="83" t="s">
        <v>1</v>
      </c>
      <c r="F31" s="179">
        <v>-695</v>
      </c>
      <c r="G31" s="84" t="s">
        <v>1</v>
      </c>
    </row>
    <row r="32" spans="1:7" ht="12" customHeight="1" x14ac:dyDescent="0.2">
      <c r="A32" s="28" t="s">
        <v>141</v>
      </c>
      <c r="B32" s="83">
        <v>411</v>
      </c>
      <c r="C32" s="83">
        <v>130</v>
      </c>
      <c r="D32" s="83">
        <v>23</v>
      </c>
      <c r="E32" s="83">
        <v>40</v>
      </c>
      <c r="F32" s="179">
        <v>0</v>
      </c>
      <c r="G32" s="84">
        <v>186</v>
      </c>
    </row>
    <row r="33" spans="1:7" ht="12" customHeight="1" x14ac:dyDescent="0.2">
      <c r="A33" s="28" t="s">
        <v>135</v>
      </c>
      <c r="B33" s="96">
        <v>-15</v>
      </c>
      <c r="C33" s="83">
        <v>-5</v>
      </c>
      <c r="D33" s="96" t="s">
        <v>1</v>
      </c>
      <c r="E33" s="96">
        <v>-6</v>
      </c>
      <c r="F33" s="179">
        <v>-10</v>
      </c>
      <c r="G33" s="84">
        <v>-21</v>
      </c>
    </row>
    <row r="34" spans="1:7" ht="12" customHeight="1" x14ac:dyDescent="0.2">
      <c r="A34" s="28" t="s">
        <v>142</v>
      </c>
      <c r="B34" s="96">
        <v>3</v>
      </c>
      <c r="C34" s="83">
        <v>3</v>
      </c>
      <c r="D34" s="96">
        <v>-6</v>
      </c>
      <c r="E34" s="96" t="s">
        <v>1</v>
      </c>
      <c r="F34" s="179">
        <v>5</v>
      </c>
      <c r="G34" s="84" t="s">
        <v>1</v>
      </c>
    </row>
    <row r="35" spans="1:7" ht="12" customHeight="1" x14ac:dyDescent="0.2">
      <c r="A35" s="29" t="s">
        <v>124</v>
      </c>
      <c r="B35" s="92">
        <v>20</v>
      </c>
      <c r="C35" s="92">
        <v>-244</v>
      </c>
      <c r="D35" s="92">
        <v>-258</v>
      </c>
      <c r="E35" s="92">
        <v>-359</v>
      </c>
      <c r="F35" s="195">
        <v>-1119</v>
      </c>
      <c r="G35" s="93">
        <v>-334</v>
      </c>
    </row>
    <row r="36" spans="1:7" ht="12" customHeight="1" x14ac:dyDescent="0.2">
      <c r="A36" s="27" t="s">
        <v>125</v>
      </c>
      <c r="B36" s="96"/>
      <c r="C36" s="96"/>
      <c r="D36" s="96"/>
      <c r="E36" s="96"/>
      <c r="F36" s="98"/>
      <c r="G36" s="97"/>
    </row>
    <row r="37" spans="1:7" ht="12" customHeight="1" x14ac:dyDescent="0.2">
      <c r="A37" s="28" t="s">
        <v>143</v>
      </c>
      <c r="B37" s="96">
        <v>-43</v>
      </c>
      <c r="C37" s="96" t="s">
        <v>1</v>
      </c>
      <c r="D37" s="96" t="s">
        <v>1</v>
      </c>
      <c r="E37" s="96">
        <v>-127</v>
      </c>
      <c r="F37" s="98">
        <v>-92</v>
      </c>
      <c r="G37" s="97">
        <v>-104</v>
      </c>
    </row>
    <row r="38" spans="1:7" ht="12" customHeight="1" x14ac:dyDescent="0.2">
      <c r="A38" s="28" t="s">
        <v>144</v>
      </c>
      <c r="B38" s="96" t="s">
        <v>1</v>
      </c>
      <c r="C38" s="96" t="s">
        <v>1</v>
      </c>
      <c r="D38" s="96" t="s">
        <v>1</v>
      </c>
      <c r="E38" s="96">
        <v>592</v>
      </c>
      <c r="F38" s="98">
        <v>747</v>
      </c>
      <c r="G38" s="97">
        <v>996</v>
      </c>
    </row>
    <row r="39" spans="1:7" ht="12" customHeight="1" x14ac:dyDescent="0.2">
      <c r="A39" s="28" t="s">
        <v>145</v>
      </c>
      <c r="B39" s="96">
        <v>-75</v>
      </c>
      <c r="C39" s="96">
        <v>-368</v>
      </c>
      <c r="D39" s="96">
        <v>-112</v>
      </c>
      <c r="E39" s="96">
        <v>-1210</v>
      </c>
      <c r="F39" s="98">
        <v>-93</v>
      </c>
      <c r="G39" s="97">
        <v>-320</v>
      </c>
    </row>
    <row r="40" spans="1:7" s="8" customFormat="1" ht="12" customHeight="1" x14ac:dyDescent="0.2">
      <c r="A40" s="28" t="s">
        <v>126</v>
      </c>
      <c r="B40" s="98" t="s">
        <v>1</v>
      </c>
      <c r="C40" s="96" t="s">
        <v>1</v>
      </c>
      <c r="D40" s="98" t="s">
        <v>1</v>
      </c>
      <c r="E40" s="98">
        <v>-42</v>
      </c>
      <c r="F40" s="98">
        <v>-45</v>
      </c>
      <c r="G40" s="97">
        <v>-62</v>
      </c>
    </row>
    <row r="41" spans="1:7" ht="12" customHeight="1" x14ac:dyDescent="0.2">
      <c r="A41" s="28" t="s">
        <v>146</v>
      </c>
      <c r="B41" s="96" t="s">
        <v>1</v>
      </c>
      <c r="C41" s="96" t="s">
        <v>1</v>
      </c>
      <c r="D41" s="96">
        <v>-8</v>
      </c>
      <c r="E41" s="96">
        <v>-4</v>
      </c>
      <c r="F41" s="98">
        <v>-16</v>
      </c>
      <c r="G41" s="97">
        <v>-31</v>
      </c>
    </row>
    <row r="42" spans="1:7" ht="12" customHeight="1" x14ac:dyDescent="0.2">
      <c r="A42" s="28" t="s">
        <v>151</v>
      </c>
      <c r="B42" s="96">
        <v>-3</v>
      </c>
      <c r="C42" s="96">
        <v>148</v>
      </c>
      <c r="D42" s="96" t="s">
        <v>1</v>
      </c>
      <c r="E42" s="96" t="s">
        <v>1</v>
      </c>
      <c r="F42" s="98">
        <v>0</v>
      </c>
      <c r="G42" s="97" t="s">
        <v>1</v>
      </c>
    </row>
    <row r="43" spans="1:7" ht="12" customHeight="1" x14ac:dyDescent="0.2">
      <c r="A43" s="29" t="s">
        <v>147</v>
      </c>
      <c r="B43" s="92">
        <v>-121</v>
      </c>
      <c r="C43" s="92">
        <v>-220</v>
      </c>
      <c r="D43" s="92">
        <v>-120</v>
      </c>
      <c r="E43" s="92">
        <v>-791</v>
      </c>
      <c r="F43" s="195">
        <v>501</v>
      </c>
      <c r="G43" s="93">
        <v>479</v>
      </c>
    </row>
    <row r="44" spans="1:7" ht="12" customHeight="1" x14ac:dyDescent="0.2">
      <c r="A44" s="27" t="s">
        <v>148</v>
      </c>
      <c r="B44" s="94">
        <v>190</v>
      </c>
      <c r="C44" s="94">
        <v>198</v>
      </c>
      <c r="D44" s="94">
        <v>266</v>
      </c>
      <c r="E44" s="94">
        <v>-99</v>
      </c>
      <c r="F44" s="196">
        <v>220</v>
      </c>
      <c r="G44" s="95">
        <v>1087</v>
      </c>
    </row>
    <row r="45" spans="1:7" ht="12" customHeight="1" x14ac:dyDescent="0.2">
      <c r="A45" s="27" t="s">
        <v>127</v>
      </c>
      <c r="B45" s="96">
        <v>839</v>
      </c>
      <c r="C45" s="96">
        <v>2026</v>
      </c>
      <c r="D45" s="96">
        <v>1231</v>
      </c>
      <c r="E45" s="96">
        <v>1316</v>
      </c>
      <c r="F45" s="98">
        <v>1067</v>
      </c>
      <c r="G45" s="97">
        <v>1319</v>
      </c>
    </row>
    <row r="46" spans="1:7" ht="12" customHeight="1" x14ac:dyDescent="0.2">
      <c r="A46" s="28" t="s">
        <v>149</v>
      </c>
      <c r="B46" s="96">
        <v>5</v>
      </c>
      <c r="C46" s="96">
        <v>2</v>
      </c>
      <c r="D46" s="96">
        <v>-5</v>
      </c>
      <c r="E46" s="96">
        <v>-2</v>
      </c>
      <c r="F46" s="98">
        <v>-25</v>
      </c>
      <c r="G46" s="97">
        <v>11</v>
      </c>
    </row>
    <row r="47" spans="1:7" ht="12" customHeight="1" x14ac:dyDescent="0.2">
      <c r="A47" s="29" t="s">
        <v>128</v>
      </c>
      <c r="B47" s="99">
        <v>1034</v>
      </c>
      <c r="C47" s="99">
        <v>2226</v>
      </c>
      <c r="D47" s="99">
        <v>1492</v>
      </c>
      <c r="E47" s="99">
        <v>1215</v>
      </c>
      <c r="F47" s="181">
        <v>1262</v>
      </c>
      <c r="G47" s="100">
        <v>2417</v>
      </c>
    </row>
    <row r="48" spans="1:7" ht="12" customHeight="1" x14ac:dyDescent="0.2">
      <c r="A48" s="36"/>
      <c r="B48" s="23"/>
      <c r="C48" s="23"/>
      <c r="D48" s="23"/>
      <c r="E48" s="23"/>
      <c r="F48" s="23"/>
    </row>
    <row r="49" spans="1:6" x14ac:dyDescent="0.2">
      <c r="A49" s="35"/>
      <c r="B49" s="37"/>
      <c r="C49" s="37"/>
      <c r="D49" s="37"/>
      <c r="E49" s="37"/>
      <c r="F49" s="37"/>
    </row>
  </sheetData>
  <pageMargins left="0.7" right="0.7" top="0.75" bottom="0.75" header="0.3" footer="0.3"/>
  <pageSetup paperSize="9" orientation="landscape" r:id="rId1"/>
  <ignoredErrors>
    <ignoredError sqref="D24:E25 B24:C25 B18 B13:C13 B30:C31 B36:C36 B38:C38 C37 B40:C41 E18 B29 D30 D33 E31 D36:E36 E34 D40 D29 D38 D3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30"/>
  <sheetViews>
    <sheetView topLeftCell="AB1" zoomScale="96" zoomScaleNormal="96" workbookViewId="0">
      <selection activeCell="AQ29" sqref="AQ29"/>
    </sheetView>
  </sheetViews>
  <sheetFormatPr defaultColWidth="9.140625" defaultRowHeight="10.5" x14ac:dyDescent="0.15"/>
  <cols>
    <col min="1" max="1" width="42.7109375" style="2" bestFit="1" customWidth="1"/>
    <col min="2" max="2" width="12.140625" style="62" bestFit="1" customWidth="1"/>
    <col min="3" max="5" width="12.140625" style="2" bestFit="1" customWidth="1"/>
    <col min="6" max="6" width="12.42578125" style="2" bestFit="1" customWidth="1"/>
    <col min="7" max="7" width="12.42578125" style="2" customWidth="1"/>
    <col min="8" max="11" width="10.28515625" style="2" bestFit="1" customWidth="1"/>
    <col min="12" max="12" width="12.42578125" style="2" bestFit="1" customWidth="1"/>
    <col min="13" max="13" width="12.42578125" style="2" customWidth="1"/>
    <col min="14" max="17" width="10.28515625" style="2" bestFit="1" customWidth="1"/>
    <col min="18" max="18" width="12.42578125" style="2" bestFit="1" customWidth="1"/>
    <col min="19" max="19" width="12.42578125" style="2" customWidth="1"/>
    <col min="20" max="23" width="10.28515625" style="2" bestFit="1" customWidth="1"/>
    <col min="24" max="24" width="12.42578125" style="2" bestFit="1" customWidth="1"/>
    <col min="25" max="25" width="12.42578125" style="2" customWidth="1"/>
    <col min="26" max="29" width="10.28515625" style="2" bestFit="1" customWidth="1"/>
    <col min="30" max="30" width="12.42578125" style="2" bestFit="1" customWidth="1"/>
    <col min="31" max="31" width="12.42578125" style="2" customWidth="1"/>
    <col min="32" max="35" width="10.28515625" style="2" bestFit="1" customWidth="1"/>
    <col min="36" max="36" width="12.42578125" style="2" bestFit="1" customWidth="1"/>
    <col min="37" max="37" width="12.42578125" style="2" customWidth="1"/>
    <col min="38" max="41" width="10.28515625" style="2" bestFit="1" customWidth="1"/>
    <col min="42" max="43" width="12.42578125" style="2" bestFit="1" customWidth="1"/>
    <col min="44" max="16384" width="9.140625" style="2"/>
  </cols>
  <sheetData>
    <row r="1" spans="1:48" ht="12" customHeight="1" x14ac:dyDescent="0.15">
      <c r="A1" s="3" t="s">
        <v>3</v>
      </c>
    </row>
    <row r="2" spans="1:48" ht="12" customHeight="1" x14ac:dyDescent="0.15">
      <c r="A2" s="3" t="s">
        <v>272</v>
      </c>
    </row>
    <row r="3" spans="1:48" ht="12" customHeight="1" x14ac:dyDescent="0.15">
      <c r="A3" s="3"/>
    </row>
    <row r="4" spans="1:48" ht="12" customHeight="1" x14ac:dyDescent="0.15">
      <c r="B4" s="212" t="s">
        <v>165</v>
      </c>
      <c r="C4" s="213"/>
      <c r="D4" s="213"/>
      <c r="E4" s="213"/>
      <c r="F4" s="213"/>
      <c r="G4" s="213"/>
      <c r="H4" s="213"/>
      <c r="I4" s="213"/>
      <c r="J4" s="213"/>
      <c r="K4" s="213"/>
      <c r="L4" s="213"/>
      <c r="M4" s="213"/>
      <c r="N4" s="213"/>
      <c r="O4" s="213"/>
      <c r="P4" s="213"/>
      <c r="Q4" s="213"/>
      <c r="R4" s="213"/>
      <c r="S4" s="213"/>
      <c r="T4" s="213"/>
      <c r="U4" s="213"/>
      <c r="V4" s="213"/>
      <c r="W4" s="213"/>
      <c r="X4" s="213"/>
      <c r="Y4" s="213"/>
      <c r="Z4" s="213"/>
      <c r="AA4" s="214"/>
      <c r="AB4" s="214"/>
      <c r="AC4" s="74"/>
      <c r="AD4" s="78"/>
      <c r="AE4" s="75"/>
      <c r="AF4" s="212"/>
      <c r="AG4" s="213"/>
      <c r="AH4" s="213"/>
      <c r="AI4" s="213"/>
      <c r="AJ4" s="213"/>
      <c r="AK4" s="77"/>
      <c r="AL4" s="212"/>
      <c r="AM4" s="213"/>
      <c r="AN4" s="213"/>
      <c r="AO4" s="213"/>
      <c r="AP4" s="213"/>
      <c r="AQ4" s="218"/>
    </row>
    <row r="5" spans="1:48" ht="12" customHeight="1" x14ac:dyDescent="0.15">
      <c r="B5" s="215" t="s">
        <v>160</v>
      </c>
      <c r="C5" s="216"/>
      <c r="D5" s="216"/>
      <c r="E5" s="216"/>
      <c r="F5" s="216"/>
      <c r="G5" s="217"/>
      <c r="H5" s="215" t="s">
        <v>161</v>
      </c>
      <c r="I5" s="216"/>
      <c r="J5" s="216"/>
      <c r="K5" s="216"/>
      <c r="L5" s="216"/>
      <c r="M5" s="217"/>
      <c r="N5" s="215" t="s">
        <v>162</v>
      </c>
      <c r="O5" s="216"/>
      <c r="P5" s="216"/>
      <c r="Q5" s="216"/>
      <c r="R5" s="216"/>
      <c r="S5" s="217"/>
      <c r="T5" s="215" t="s">
        <v>163</v>
      </c>
      <c r="U5" s="216"/>
      <c r="V5" s="216"/>
      <c r="W5" s="216"/>
      <c r="X5" s="216"/>
      <c r="Y5" s="217"/>
      <c r="Z5" s="215" t="s">
        <v>164</v>
      </c>
      <c r="AA5" s="216"/>
      <c r="AB5" s="216"/>
      <c r="AC5" s="216"/>
      <c r="AD5" s="216"/>
      <c r="AE5" s="217"/>
      <c r="AF5" s="210" t="s">
        <v>303</v>
      </c>
      <c r="AG5" s="211"/>
      <c r="AH5" s="211"/>
      <c r="AI5" s="211"/>
      <c r="AJ5" s="211"/>
      <c r="AK5" s="76"/>
      <c r="AL5" s="210" t="s">
        <v>181</v>
      </c>
      <c r="AM5" s="211"/>
      <c r="AN5" s="211"/>
      <c r="AO5" s="211"/>
      <c r="AP5" s="211"/>
      <c r="AQ5" s="207"/>
    </row>
    <row r="6" spans="1:48" ht="12" customHeight="1" x14ac:dyDescent="0.15">
      <c r="B6" s="49" t="s">
        <v>7</v>
      </c>
      <c r="C6" s="47" t="s">
        <v>8</v>
      </c>
      <c r="D6" s="47" t="s">
        <v>5</v>
      </c>
      <c r="E6" s="47" t="s">
        <v>6</v>
      </c>
      <c r="F6" s="47" t="s">
        <v>4</v>
      </c>
      <c r="G6" s="13" t="s">
        <v>305</v>
      </c>
      <c r="H6" s="49" t="s">
        <v>7</v>
      </c>
      <c r="I6" s="47" t="s">
        <v>8</v>
      </c>
      <c r="J6" s="47" t="s">
        <v>5</v>
      </c>
      <c r="K6" s="47" t="s">
        <v>6</v>
      </c>
      <c r="L6" s="47" t="s">
        <v>4</v>
      </c>
      <c r="M6" s="13" t="s">
        <v>305</v>
      </c>
      <c r="N6" s="49" t="s">
        <v>7</v>
      </c>
      <c r="O6" s="47" t="s">
        <v>8</v>
      </c>
      <c r="P6" s="47" t="s">
        <v>5</v>
      </c>
      <c r="Q6" s="47" t="s">
        <v>6</v>
      </c>
      <c r="R6" s="47" t="s">
        <v>4</v>
      </c>
      <c r="S6" s="13" t="s">
        <v>305</v>
      </c>
      <c r="T6" s="49" t="s">
        <v>7</v>
      </c>
      <c r="U6" s="47" t="s">
        <v>8</v>
      </c>
      <c r="V6" s="47" t="s">
        <v>5</v>
      </c>
      <c r="W6" s="47" t="s">
        <v>6</v>
      </c>
      <c r="X6" s="47" t="s">
        <v>4</v>
      </c>
      <c r="Y6" s="13" t="s">
        <v>305</v>
      </c>
      <c r="Z6" s="49" t="s">
        <v>7</v>
      </c>
      <c r="AA6" s="47" t="s">
        <v>8</v>
      </c>
      <c r="AB6" s="47" t="s">
        <v>5</v>
      </c>
      <c r="AC6" s="47" t="s">
        <v>6</v>
      </c>
      <c r="AD6" s="47" t="s">
        <v>4</v>
      </c>
      <c r="AE6" s="60" t="s">
        <v>305</v>
      </c>
      <c r="AF6" s="49" t="s">
        <v>7</v>
      </c>
      <c r="AG6" s="47" t="s">
        <v>8</v>
      </c>
      <c r="AH6" s="47" t="s">
        <v>5</v>
      </c>
      <c r="AI6" s="47" t="s">
        <v>6</v>
      </c>
      <c r="AJ6" s="13" t="s">
        <v>4</v>
      </c>
      <c r="AK6" s="60" t="s">
        <v>305</v>
      </c>
      <c r="AL6" s="49" t="s">
        <v>7</v>
      </c>
      <c r="AM6" s="47" t="s">
        <v>8</v>
      </c>
      <c r="AN6" s="47" t="s">
        <v>5</v>
      </c>
      <c r="AO6" s="47" t="s">
        <v>6</v>
      </c>
      <c r="AP6" s="47" t="s">
        <v>4</v>
      </c>
      <c r="AQ6" s="60" t="s">
        <v>4</v>
      </c>
    </row>
    <row r="7" spans="1:48" ht="12" customHeight="1" x14ac:dyDescent="0.15">
      <c r="A7" s="63"/>
      <c r="B7" s="46" t="s">
        <v>0</v>
      </c>
      <c r="C7" s="25" t="s">
        <v>0</v>
      </c>
      <c r="D7" s="26" t="s">
        <v>0</v>
      </c>
      <c r="E7" s="26" t="s">
        <v>0</v>
      </c>
      <c r="F7" s="26" t="s">
        <v>0</v>
      </c>
      <c r="G7" s="48" t="s">
        <v>0</v>
      </c>
      <c r="H7" s="45" t="s">
        <v>0</v>
      </c>
      <c r="I7" s="26" t="s">
        <v>0</v>
      </c>
      <c r="J7" s="26" t="s">
        <v>0</v>
      </c>
      <c r="K7" s="26" t="s">
        <v>0</v>
      </c>
      <c r="L7" s="26" t="s">
        <v>0</v>
      </c>
      <c r="M7" s="48" t="s">
        <v>0</v>
      </c>
      <c r="N7" s="45" t="s">
        <v>0</v>
      </c>
      <c r="O7" s="25" t="s">
        <v>0</v>
      </c>
      <c r="P7" s="25" t="s">
        <v>0</v>
      </c>
      <c r="Q7" s="25" t="s">
        <v>0</v>
      </c>
      <c r="R7" s="25" t="s">
        <v>0</v>
      </c>
      <c r="S7" s="48" t="s">
        <v>0</v>
      </c>
      <c r="T7" s="45" t="s">
        <v>0</v>
      </c>
      <c r="U7" s="25" t="s">
        <v>0</v>
      </c>
      <c r="V7" s="25" t="s">
        <v>0</v>
      </c>
      <c r="W7" s="25" t="s">
        <v>0</v>
      </c>
      <c r="X7" s="25" t="s">
        <v>0</v>
      </c>
      <c r="Y7" s="48" t="s">
        <v>0</v>
      </c>
      <c r="Z7" s="45" t="s">
        <v>0</v>
      </c>
      <c r="AA7" s="25" t="s">
        <v>0</v>
      </c>
      <c r="AB7" s="25" t="s">
        <v>0</v>
      </c>
      <c r="AC7" s="25" t="s">
        <v>0</v>
      </c>
      <c r="AD7" s="25" t="s">
        <v>0</v>
      </c>
      <c r="AE7" s="205" t="s">
        <v>0</v>
      </c>
      <c r="AF7" s="45" t="s">
        <v>0</v>
      </c>
      <c r="AG7" s="25" t="s">
        <v>0</v>
      </c>
      <c r="AH7" s="25" t="s">
        <v>0</v>
      </c>
      <c r="AI7" s="25" t="s">
        <v>0</v>
      </c>
      <c r="AJ7" s="50" t="s">
        <v>0</v>
      </c>
      <c r="AK7" s="205" t="s">
        <v>0</v>
      </c>
      <c r="AL7" s="45" t="s">
        <v>0</v>
      </c>
      <c r="AM7" s="25" t="s">
        <v>0</v>
      </c>
      <c r="AN7" s="25" t="s">
        <v>0</v>
      </c>
      <c r="AO7" s="25" t="s">
        <v>0</v>
      </c>
      <c r="AP7" s="25" t="s">
        <v>0</v>
      </c>
      <c r="AQ7" s="61" t="s">
        <v>0</v>
      </c>
    </row>
    <row r="8" spans="1:48" s="6" customFormat="1" ht="12" customHeight="1" x14ac:dyDescent="0.15">
      <c r="A8" s="53" t="s">
        <v>169</v>
      </c>
      <c r="B8" s="56"/>
      <c r="C8" s="9"/>
      <c r="D8" s="51"/>
      <c r="E8" s="51"/>
      <c r="F8" s="12"/>
      <c r="G8" s="57"/>
      <c r="H8" s="52"/>
      <c r="I8" s="51"/>
      <c r="J8" s="51"/>
      <c r="K8" s="51"/>
      <c r="L8" s="12"/>
      <c r="M8" s="57"/>
      <c r="N8" s="52"/>
      <c r="O8" s="9"/>
      <c r="P8" s="9"/>
      <c r="Q8" s="9"/>
      <c r="R8" s="12"/>
      <c r="S8" s="57"/>
      <c r="T8" s="52"/>
      <c r="U8" s="9"/>
      <c r="V8" s="9"/>
      <c r="W8" s="9"/>
      <c r="X8" s="12"/>
      <c r="Y8" s="57"/>
      <c r="Z8" s="52"/>
      <c r="AA8" s="9"/>
      <c r="AB8" s="9"/>
      <c r="AC8" s="9"/>
      <c r="AD8" s="12"/>
      <c r="AE8" s="57"/>
      <c r="AF8" s="52"/>
      <c r="AG8" s="9"/>
      <c r="AH8" s="9"/>
      <c r="AI8" s="9"/>
      <c r="AJ8" s="206"/>
      <c r="AK8" s="57"/>
      <c r="AL8" s="52"/>
      <c r="AM8" s="9"/>
      <c r="AN8" s="9"/>
      <c r="AO8" s="9"/>
      <c r="AP8" s="206"/>
      <c r="AQ8" s="58"/>
    </row>
    <row r="9" spans="1:48" ht="12" customHeight="1" x14ac:dyDescent="0.15">
      <c r="A9" s="40" t="s">
        <v>166</v>
      </c>
      <c r="B9" s="106">
        <v>74</v>
      </c>
      <c r="C9" s="107">
        <v>152</v>
      </c>
      <c r="D9" s="101">
        <v>168</v>
      </c>
      <c r="E9" s="101">
        <v>417</v>
      </c>
      <c r="F9" s="107">
        <v>274</v>
      </c>
      <c r="G9" s="102">
        <v>500</v>
      </c>
      <c r="H9" s="108">
        <v>330</v>
      </c>
      <c r="I9" s="101">
        <v>315</v>
      </c>
      <c r="J9" s="101">
        <v>449</v>
      </c>
      <c r="K9" s="101">
        <v>464</v>
      </c>
      <c r="L9" s="107">
        <v>336</v>
      </c>
      <c r="M9" s="102">
        <v>409</v>
      </c>
      <c r="N9" s="108">
        <v>210</v>
      </c>
      <c r="O9" s="101">
        <v>347</v>
      </c>
      <c r="P9" s="101">
        <v>416</v>
      </c>
      <c r="Q9" s="101">
        <v>487</v>
      </c>
      <c r="R9" s="107">
        <v>474</v>
      </c>
      <c r="S9" s="102">
        <v>348</v>
      </c>
      <c r="T9" s="108">
        <v>207</v>
      </c>
      <c r="U9" s="101">
        <v>248</v>
      </c>
      <c r="V9" s="101">
        <v>215</v>
      </c>
      <c r="W9" s="101">
        <v>325</v>
      </c>
      <c r="X9" s="107">
        <v>267</v>
      </c>
      <c r="Y9" s="102">
        <v>261</v>
      </c>
      <c r="Z9" s="108">
        <v>71</v>
      </c>
      <c r="AA9" s="101">
        <v>78</v>
      </c>
      <c r="AB9" s="101">
        <v>75</v>
      </c>
      <c r="AC9" s="101">
        <v>85</v>
      </c>
      <c r="AD9" s="107">
        <v>146</v>
      </c>
      <c r="AE9" s="102">
        <v>383</v>
      </c>
      <c r="AF9" s="108">
        <f>85+214</f>
        <v>299</v>
      </c>
      <c r="AG9" s="96">
        <f>181+128</f>
        <v>309</v>
      </c>
      <c r="AH9" s="96">
        <v>357</v>
      </c>
      <c r="AI9" s="96">
        <v>196</v>
      </c>
      <c r="AJ9" s="98">
        <v>171</v>
      </c>
      <c r="AK9" s="97">
        <v>139</v>
      </c>
      <c r="AL9" s="108">
        <v>1191</v>
      </c>
      <c r="AM9" s="96">
        <v>1449</v>
      </c>
      <c r="AN9" s="96">
        <v>1680</v>
      </c>
      <c r="AO9" s="96">
        <v>1974</v>
      </c>
      <c r="AP9" s="98" t="s">
        <v>292</v>
      </c>
      <c r="AQ9" s="109">
        <v>2040</v>
      </c>
      <c r="AR9" s="138"/>
      <c r="AS9" s="138"/>
      <c r="AT9" s="138"/>
      <c r="AU9" s="138"/>
      <c r="AV9" s="138"/>
    </row>
    <row r="10" spans="1:48" ht="12" customHeight="1" x14ac:dyDescent="0.15">
      <c r="A10" s="40" t="s">
        <v>277</v>
      </c>
      <c r="B10" s="106">
        <v>0</v>
      </c>
      <c r="C10" s="107">
        <v>0</v>
      </c>
      <c r="D10" s="101">
        <v>0</v>
      </c>
      <c r="E10" s="101">
        <v>0</v>
      </c>
      <c r="F10" s="107">
        <v>0</v>
      </c>
      <c r="G10" s="102" t="s">
        <v>1</v>
      </c>
      <c r="H10" s="108">
        <v>15</v>
      </c>
      <c r="I10" s="101">
        <v>60</v>
      </c>
      <c r="J10" s="101">
        <v>53</v>
      </c>
      <c r="K10" s="101">
        <v>70</v>
      </c>
      <c r="L10" s="107">
        <v>104</v>
      </c>
      <c r="M10" s="102">
        <v>57</v>
      </c>
      <c r="N10" s="108">
        <v>8</v>
      </c>
      <c r="O10" s="101">
        <v>7</v>
      </c>
      <c r="P10" s="101">
        <v>47</v>
      </c>
      <c r="Q10" s="101">
        <v>29</v>
      </c>
      <c r="R10" s="107">
        <v>28</v>
      </c>
      <c r="S10" s="102">
        <v>28</v>
      </c>
      <c r="T10" s="108">
        <v>0</v>
      </c>
      <c r="U10" s="101">
        <v>0</v>
      </c>
      <c r="V10" s="110">
        <v>0</v>
      </c>
      <c r="W10" s="101">
        <v>0</v>
      </c>
      <c r="X10" s="107">
        <v>0</v>
      </c>
      <c r="Y10" s="102" t="s">
        <v>1</v>
      </c>
      <c r="Z10" s="108">
        <v>0</v>
      </c>
      <c r="AA10" s="101">
        <v>0</v>
      </c>
      <c r="AB10" s="101">
        <v>0</v>
      </c>
      <c r="AC10" s="101">
        <v>0</v>
      </c>
      <c r="AD10" s="107">
        <v>0</v>
      </c>
      <c r="AE10" s="102" t="s">
        <v>1</v>
      </c>
      <c r="AF10" s="108">
        <f>-26+3</f>
        <v>-23</v>
      </c>
      <c r="AG10" s="96">
        <v>-67</v>
      </c>
      <c r="AH10" s="96">
        <v>-100</v>
      </c>
      <c r="AI10" s="96">
        <v>-99</v>
      </c>
      <c r="AJ10" s="98">
        <v>-132</v>
      </c>
      <c r="AK10" s="97">
        <v>-85</v>
      </c>
      <c r="AL10" s="108">
        <v>0</v>
      </c>
      <c r="AM10" s="96">
        <v>0</v>
      </c>
      <c r="AN10" s="96">
        <v>0</v>
      </c>
      <c r="AO10" s="96">
        <v>0</v>
      </c>
      <c r="AP10" s="98">
        <v>0</v>
      </c>
      <c r="AQ10" s="109" t="s">
        <v>1</v>
      </c>
      <c r="AR10" s="138"/>
      <c r="AS10" s="138"/>
      <c r="AT10" s="138"/>
      <c r="AU10" s="138"/>
      <c r="AV10" s="138"/>
    </row>
    <row r="11" spans="1:48" ht="12" customHeight="1" x14ac:dyDescent="0.15">
      <c r="A11" s="40" t="s">
        <v>167</v>
      </c>
      <c r="B11" s="106">
        <v>0</v>
      </c>
      <c r="C11" s="107">
        <v>23</v>
      </c>
      <c r="D11" s="101">
        <v>4</v>
      </c>
      <c r="E11" s="101">
        <v>20</v>
      </c>
      <c r="F11" s="107">
        <v>11</v>
      </c>
      <c r="G11" s="102">
        <v>4</v>
      </c>
      <c r="H11" s="108">
        <v>8</v>
      </c>
      <c r="I11" s="101">
        <v>26</v>
      </c>
      <c r="J11" s="101">
        <v>27</v>
      </c>
      <c r="K11" s="101">
        <v>34</v>
      </c>
      <c r="L11" s="107">
        <v>31</v>
      </c>
      <c r="M11" s="102">
        <v>41</v>
      </c>
      <c r="N11" s="108">
        <v>6</v>
      </c>
      <c r="O11" s="101">
        <v>7</v>
      </c>
      <c r="P11" s="101">
        <v>6</v>
      </c>
      <c r="Q11" s="101">
        <v>6</v>
      </c>
      <c r="R11" s="107">
        <v>4</v>
      </c>
      <c r="S11" s="102">
        <v>7</v>
      </c>
      <c r="T11" s="108">
        <v>3</v>
      </c>
      <c r="U11" s="101">
        <v>3</v>
      </c>
      <c r="V11" s="101">
        <v>2</v>
      </c>
      <c r="W11" s="101">
        <v>3</v>
      </c>
      <c r="X11" s="107">
        <v>6</v>
      </c>
      <c r="Y11" s="102">
        <v>3</v>
      </c>
      <c r="Z11" s="108">
        <v>0</v>
      </c>
      <c r="AA11" s="101">
        <v>0</v>
      </c>
      <c r="AB11" s="101">
        <v>0</v>
      </c>
      <c r="AC11" s="101">
        <v>0</v>
      </c>
      <c r="AD11" s="107">
        <v>0</v>
      </c>
      <c r="AE11" s="102" t="s">
        <v>1</v>
      </c>
      <c r="AF11" s="108">
        <v>-3</v>
      </c>
      <c r="AG11" s="96">
        <v>-2</v>
      </c>
      <c r="AH11" s="96">
        <v>8</v>
      </c>
      <c r="AI11" s="96">
        <v>6</v>
      </c>
      <c r="AJ11" s="98">
        <v>8</v>
      </c>
      <c r="AK11" s="97">
        <v>17</v>
      </c>
      <c r="AL11" s="108">
        <v>14</v>
      </c>
      <c r="AM11" s="96">
        <v>57</v>
      </c>
      <c r="AN11" s="96" t="s">
        <v>182</v>
      </c>
      <c r="AO11" s="96">
        <v>69</v>
      </c>
      <c r="AP11" s="98" t="s">
        <v>293</v>
      </c>
      <c r="AQ11" s="109">
        <v>72</v>
      </c>
      <c r="AR11" s="138"/>
      <c r="AS11" s="138"/>
      <c r="AT11" s="138"/>
      <c r="AU11" s="138"/>
      <c r="AV11" s="138"/>
    </row>
    <row r="12" spans="1:48" s="3" customFormat="1" ht="12" customHeight="1" thickBot="1" x14ac:dyDescent="0.2">
      <c r="A12" s="54" t="s">
        <v>168</v>
      </c>
      <c r="B12" s="111">
        <v>74</v>
      </c>
      <c r="C12" s="112">
        <v>175</v>
      </c>
      <c r="D12" s="112">
        <v>172</v>
      </c>
      <c r="E12" s="112">
        <v>437</v>
      </c>
      <c r="F12" s="199">
        <v>285</v>
      </c>
      <c r="G12" s="113">
        <v>504</v>
      </c>
      <c r="H12" s="114">
        <v>353</v>
      </c>
      <c r="I12" s="112">
        <v>401</v>
      </c>
      <c r="J12" s="112">
        <v>529</v>
      </c>
      <c r="K12" s="112">
        <v>568</v>
      </c>
      <c r="L12" s="199">
        <v>471</v>
      </c>
      <c r="M12" s="113">
        <v>507</v>
      </c>
      <c r="N12" s="114">
        <v>224</v>
      </c>
      <c r="O12" s="112">
        <v>361</v>
      </c>
      <c r="P12" s="112">
        <v>469</v>
      </c>
      <c r="Q12" s="112">
        <v>522</v>
      </c>
      <c r="R12" s="199">
        <v>506</v>
      </c>
      <c r="S12" s="113">
        <v>383</v>
      </c>
      <c r="T12" s="114">
        <v>210</v>
      </c>
      <c r="U12" s="112">
        <v>251</v>
      </c>
      <c r="V12" s="112">
        <v>217</v>
      </c>
      <c r="W12" s="112">
        <v>328</v>
      </c>
      <c r="X12" s="199">
        <v>273</v>
      </c>
      <c r="Y12" s="113">
        <v>264</v>
      </c>
      <c r="Z12" s="114">
        <v>71</v>
      </c>
      <c r="AA12" s="112">
        <v>78</v>
      </c>
      <c r="AB12" s="112">
        <v>75</v>
      </c>
      <c r="AC12" s="112">
        <v>85</v>
      </c>
      <c r="AD12" s="199">
        <v>146</v>
      </c>
      <c r="AE12" s="113">
        <v>383</v>
      </c>
      <c r="AF12" s="114">
        <f>56+217</f>
        <v>273</v>
      </c>
      <c r="AG12" s="112">
        <f>112+128</f>
        <v>240</v>
      </c>
      <c r="AH12" s="112">
        <v>265</v>
      </c>
      <c r="AI12" s="112">
        <v>103</v>
      </c>
      <c r="AJ12" s="199">
        <v>47</v>
      </c>
      <c r="AK12" s="113">
        <v>71</v>
      </c>
      <c r="AL12" s="114">
        <v>1205</v>
      </c>
      <c r="AM12" s="112">
        <v>1506</v>
      </c>
      <c r="AN12" s="112">
        <v>1727</v>
      </c>
      <c r="AO12" s="112">
        <v>2043</v>
      </c>
      <c r="AP12" s="199" t="s">
        <v>294</v>
      </c>
      <c r="AQ12" s="115">
        <v>2112</v>
      </c>
      <c r="AR12" s="138"/>
      <c r="AS12" s="138"/>
      <c r="AT12" s="138"/>
      <c r="AU12" s="138"/>
      <c r="AV12" s="138"/>
    </row>
    <row r="13" spans="1:48" ht="12" customHeight="1" thickTop="1" x14ac:dyDescent="0.15">
      <c r="A13" s="44" t="s">
        <v>170</v>
      </c>
      <c r="B13" s="116"/>
      <c r="C13" s="117"/>
      <c r="D13" s="117"/>
      <c r="E13" s="117"/>
      <c r="F13" s="120"/>
      <c r="G13" s="118"/>
      <c r="H13" s="119"/>
      <c r="I13" s="117"/>
      <c r="J13" s="117"/>
      <c r="K13" s="117"/>
      <c r="L13" s="120"/>
      <c r="M13" s="118"/>
      <c r="N13" s="119"/>
      <c r="O13" s="117"/>
      <c r="P13" s="117"/>
      <c r="Q13" s="117"/>
      <c r="R13" s="120"/>
      <c r="S13" s="118"/>
      <c r="T13" s="119"/>
      <c r="U13" s="117"/>
      <c r="V13" s="117"/>
      <c r="W13" s="117"/>
      <c r="X13" s="120"/>
      <c r="Y13" s="118"/>
      <c r="Z13" s="119"/>
      <c r="AA13" s="117"/>
      <c r="AB13" s="117"/>
      <c r="AC13" s="117"/>
      <c r="AD13" s="120"/>
      <c r="AE13" s="118"/>
      <c r="AF13" s="119"/>
      <c r="AG13" s="117"/>
      <c r="AH13" s="117"/>
      <c r="AI13" s="117"/>
      <c r="AJ13" s="120"/>
      <c r="AK13" s="118"/>
      <c r="AL13" s="119"/>
      <c r="AM13" s="117"/>
      <c r="AN13" s="117"/>
      <c r="AO13" s="117"/>
      <c r="AP13" s="120"/>
      <c r="AQ13" s="121"/>
    </row>
    <row r="14" spans="1:48" ht="12" customHeight="1" x14ac:dyDescent="0.15">
      <c r="A14" s="40" t="s">
        <v>158</v>
      </c>
      <c r="B14" s="108">
        <v>-23</v>
      </c>
      <c r="C14" s="101">
        <v>-47</v>
      </c>
      <c r="D14" s="101">
        <v>-50</v>
      </c>
      <c r="E14" s="101">
        <v>-114</v>
      </c>
      <c r="F14" s="107">
        <v>-88</v>
      </c>
      <c r="G14" s="102">
        <v>-99</v>
      </c>
      <c r="H14" s="108">
        <v>-85</v>
      </c>
      <c r="I14" s="101">
        <v>-69</v>
      </c>
      <c r="J14" s="101">
        <v>-63</v>
      </c>
      <c r="K14" s="101">
        <v>-61</v>
      </c>
      <c r="L14" s="107">
        <v>-66</v>
      </c>
      <c r="M14" s="102">
        <v>-70</v>
      </c>
      <c r="N14" s="108">
        <v>-31</v>
      </c>
      <c r="O14" s="101">
        <v>-34</v>
      </c>
      <c r="P14" s="101">
        <v>-38</v>
      </c>
      <c r="Q14" s="101">
        <v>-33</v>
      </c>
      <c r="R14" s="107">
        <v>-36</v>
      </c>
      <c r="S14" s="102">
        <v>-37</v>
      </c>
      <c r="T14" s="108">
        <v>-26</v>
      </c>
      <c r="U14" s="101">
        <v>-27</v>
      </c>
      <c r="V14" s="101">
        <v>-31</v>
      </c>
      <c r="W14" s="101">
        <v>-37</v>
      </c>
      <c r="X14" s="107">
        <v>-32</v>
      </c>
      <c r="Y14" s="102">
        <v>-25</v>
      </c>
      <c r="Z14" s="108">
        <v>-37</v>
      </c>
      <c r="AA14" s="101">
        <v>-37</v>
      </c>
      <c r="AB14" s="101">
        <v>-40</v>
      </c>
      <c r="AC14" s="101">
        <v>-35</v>
      </c>
      <c r="AD14" s="107">
        <v>-71</v>
      </c>
      <c r="AE14" s="102">
        <v>-139</v>
      </c>
      <c r="AF14" s="108">
        <f>20-91</f>
        <v>-71</v>
      </c>
      <c r="AG14" s="96">
        <f>9-34</f>
        <v>-25</v>
      </c>
      <c r="AH14" s="96">
        <v>-21</v>
      </c>
      <c r="AI14" s="96">
        <v>7</v>
      </c>
      <c r="AJ14" s="98">
        <v>9</v>
      </c>
      <c r="AK14" s="97">
        <v>-7</v>
      </c>
      <c r="AL14" s="108">
        <v>-273</v>
      </c>
      <c r="AM14" s="96">
        <v>-239</v>
      </c>
      <c r="AN14" s="96">
        <v>-243</v>
      </c>
      <c r="AO14" s="96">
        <v>-273</v>
      </c>
      <c r="AP14" s="98">
        <v>-284</v>
      </c>
      <c r="AQ14" s="109">
        <v>-377</v>
      </c>
      <c r="AR14" s="138"/>
      <c r="AS14" s="138"/>
      <c r="AT14" s="138"/>
      <c r="AU14" s="138"/>
      <c r="AV14" s="138"/>
    </row>
    <row r="15" spans="1:48" ht="12" customHeight="1" x14ac:dyDescent="0.15">
      <c r="A15" s="40" t="s">
        <v>137</v>
      </c>
      <c r="B15" s="108">
        <v>-2</v>
      </c>
      <c r="C15" s="101">
        <v>-8</v>
      </c>
      <c r="D15" s="101">
        <v>-8</v>
      </c>
      <c r="E15" s="101">
        <v>-3</v>
      </c>
      <c r="F15" s="107">
        <v>-2</v>
      </c>
      <c r="G15" s="102">
        <v>-2</v>
      </c>
      <c r="H15" s="108">
        <v>-40</v>
      </c>
      <c r="I15" s="101">
        <v>-37</v>
      </c>
      <c r="J15" s="101">
        <v>-31</v>
      </c>
      <c r="K15" s="101">
        <v>-41</v>
      </c>
      <c r="L15" s="107">
        <v>-27</v>
      </c>
      <c r="M15" s="102">
        <v>-48</v>
      </c>
      <c r="N15" s="108">
        <v>-35</v>
      </c>
      <c r="O15" s="101">
        <v>-33</v>
      </c>
      <c r="P15" s="101">
        <v>-38</v>
      </c>
      <c r="Q15" s="101">
        <v>-39</v>
      </c>
      <c r="R15" s="107">
        <v>-39</v>
      </c>
      <c r="S15" s="102">
        <v>-57</v>
      </c>
      <c r="T15" s="108">
        <v>-19</v>
      </c>
      <c r="U15" s="101">
        <v>-22</v>
      </c>
      <c r="V15" s="101">
        <v>-22</v>
      </c>
      <c r="W15" s="101">
        <v>-24</v>
      </c>
      <c r="X15" s="107">
        <v>-19</v>
      </c>
      <c r="Y15" s="102">
        <v>-21</v>
      </c>
      <c r="Z15" s="108">
        <v>0</v>
      </c>
      <c r="AA15" s="101">
        <v>0</v>
      </c>
      <c r="AB15" s="101">
        <v>0</v>
      </c>
      <c r="AC15" s="101">
        <v>0</v>
      </c>
      <c r="AD15" s="107">
        <v>0</v>
      </c>
      <c r="AE15" s="102" t="s">
        <v>1</v>
      </c>
      <c r="AF15" s="108">
        <f>-66-8</f>
        <v>-74</v>
      </c>
      <c r="AG15" s="96">
        <f>-82-7</f>
        <v>-89</v>
      </c>
      <c r="AH15" s="96">
        <v>-61</v>
      </c>
      <c r="AI15" s="96">
        <v>-38</v>
      </c>
      <c r="AJ15" s="98">
        <v>-45</v>
      </c>
      <c r="AK15" s="97">
        <v>-37</v>
      </c>
      <c r="AL15" s="108">
        <v>-170</v>
      </c>
      <c r="AM15" s="96">
        <v>-189</v>
      </c>
      <c r="AN15" s="96">
        <v>-160</v>
      </c>
      <c r="AO15" s="96">
        <v>-145</v>
      </c>
      <c r="AP15" s="98">
        <v>-132</v>
      </c>
      <c r="AQ15" s="109">
        <v>-165</v>
      </c>
      <c r="AR15" s="138"/>
      <c r="AS15" s="138"/>
      <c r="AT15" s="138"/>
      <c r="AU15" s="138"/>
      <c r="AV15" s="138"/>
    </row>
    <row r="16" spans="1:48" ht="12" customHeight="1" x14ac:dyDescent="0.15">
      <c r="A16" s="40" t="s">
        <v>180</v>
      </c>
      <c r="B16" s="108">
        <v>0</v>
      </c>
      <c r="C16" s="101">
        <v>0</v>
      </c>
      <c r="D16" s="101">
        <v>0</v>
      </c>
      <c r="E16" s="101">
        <v>0</v>
      </c>
      <c r="F16" s="107">
        <v>0</v>
      </c>
      <c r="G16" s="102" t="s">
        <v>1</v>
      </c>
      <c r="H16" s="108">
        <v>-108</v>
      </c>
      <c r="I16" s="101">
        <v>-82</v>
      </c>
      <c r="J16" s="101">
        <v>-200</v>
      </c>
      <c r="K16" s="101">
        <v>-194</v>
      </c>
      <c r="L16" s="107">
        <v>-142</v>
      </c>
      <c r="M16" s="102">
        <v>-184</v>
      </c>
      <c r="N16" s="108">
        <v>-62</v>
      </c>
      <c r="O16" s="101">
        <v>-84</v>
      </c>
      <c r="P16" s="101">
        <v>-120</v>
      </c>
      <c r="Q16" s="101">
        <v>-119</v>
      </c>
      <c r="R16" s="98">
        <v>-119</v>
      </c>
      <c r="S16" s="109">
        <v>-81</v>
      </c>
      <c r="T16" s="101">
        <v>-1</v>
      </c>
      <c r="U16" s="101">
        <v>-1</v>
      </c>
      <c r="V16" s="101">
        <v>0</v>
      </c>
      <c r="W16" s="101">
        <v>0</v>
      </c>
      <c r="X16" s="107">
        <v>0</v>
      </c>
      <c r="Y16" s="102">
        <v>-1</v>
      </c>
      <c r="Z16" s="108">
        <v>0</v>
      </c>
      <c r="AA16" s="101">
        <v>0</v>
      </c>
      <c r="AB16" s="101">
        <v>0</v>
      </c>
      <c r="AC16" s="101">
        <v>0</v>
      </c>
      <c r="AD16" s="107">
        <v>0</v>
      </c>
      <c r="AE16" s="102" t="s">
        <v>1</v>
      </c>
      <c r="AF16" s="108">
        <v>-79</v>
      </c>
      <c r="AG16" s="96">
        <v>-120</v>
      </c>
      <c r="AH16" s="96">
        <v>-106</v>
      </c>
      <c r="AI16" s="96">
        <v>-90</v>
      </c>
      <c r="AJ16" s="98">
        <v>-48</v>
      </c>
      <c r="AK16" s="97">
        <v>-58</v>
      </c>
      <c r="AL16" s="108">
        <v>-250</v>
      </c>
      <c r="AM16" s="96">
        <v>-287</v>
      </c>
      <c r="AN16" s="96">
        <v>-426</v>
      </c>
      <c r="AO16" s="96">
        <v>-403</v>
      </c>
      <c r="AP16" s="98">
        <v>-309</v>
      </c>
      <c r="AQ16" s="109">
        <v>-324</v>
      </c>
      <c r="AR16" s="138"/>
      <c r="AS16" s="138"/>
      <c r="AT16" s="138"/>
      <c r="AU16" s="138"/>
      <c r="AV16" s="138"/>
    </row>
    <row r="17" spans="1:48" ht="12" customHeight="1" x14ac:dyDescent="0.15">
      <c r="A17" s="40" t="s">
        <v>171</v>
      </c>
      <c r="B17" s="108">
        <v>0</v>
      </c>
      <c r="C17" s="101">
        <v>0</v>
      </c>
      <c r="D17" s="101">
        <v>0</v>
      </c>
      <c r="E17" s="101">
        <v>0</v>
      </c>
      <c r="F17" s="107">
        <v>0</v>
      </c>
      <c r="G17" s="102" t="s">
        <v>1</v>
      </c>
      <c r="H17" s="108">
        <v>-2</v>
      </c>
      <c r="I17" s="101">
        <v>-1</v>
      </c>
      <c r="J17" s="101">
        <v>-3</v>
      </c>
      <c r="K17" s="101">
        <v>-1</v>
      </c>
      <c r="L17" s="107">
        <v>0</v>
      </c>
      <c r="M17" s="102" t="s">
        <v>1</v>
      </c>
      <c r="N17" s="108">
        <v>-30</v>
      </c>
      <c r="O17" s="101">
        <v>-57</v>
      </c>
      <c r="P17" s="101">
        <v>-33</v>
      </c>
      <c r="Q17" s="101">
        <v>-36</v>
      </c>
      <c r="R17" s="107">
        <v>-29</v>
      </c>
      <c r="S17" s="102">
        <v>-28</v>
      </c>
      <c r="T17" s="108">
        <v>0</v>
      </c>
      <c r="U17" s="96">
        <v>0</v>
      </c>
      <c r="V17" s="101">
        <v>0</v>
      </c>
      <c r="W17" s="101">
        <v>0</v>
      </c>
      <c r="X17" s="107">
        <v>0</v>
      </c>
      <c r="Y17" s="102" t="s">
        <v>1</v>
      </c>
      <c r="Z17" s="108">
        <v>0</v>
      </c>
      <c r="AA17" s="101">
        <v>0</v>
      </c>
      <c r="AB17" s="101">
        <v>0</v>
      </c>
      <c r="AC17" s="101">
        <v>0</v>
      </c>
      <c r="AD17" s="107">
        <v>0</v>
      </c>
      <c r="AE17" s="102" t="s">
        <v>1</v>
      </c>
      <c r="AF17" s="108">
        <v>32</v>
      </c>
      <c r="AG17" s="96">
        <v>58</v>
      </c>
      <c r="AH17" s="96">
        <v>36</v>
      </c>
      <c r="AI17" s="96">
        <v>37</v>
      </c>
      <c r="AJ17" s="98">
        <v>29</v>
      </c>
      <c r="AK17" s="97">
        <v>28</v>
      </c>
      <c r="AL17" s="108">
        <v>0</v>
      </c>
      <c r="AM17" s="96">
        <v>0</v>
      </c>
      <c r="AN17" s="96">
        <v>0</v>
      </c>
      <c r="AO17" s="96">
        <v>0</v>
      </c>
      <c r="AP17" s="98">
        <v>0</v>
      </c>
      <c r="AQ17" s="109" t="s">
        <v>1</v>
      </c>
      <c r="AR17" s="138"/>
      <c r="AS17" s="138"/>
      <c r="AT17" s="138"/>
      <c r="AU17" s="138"/>
      <c r="AV17" s="138"/>
    </row>
    <row r="18" spans="1:48" s="6" customFormat="1" ht="12" customHeight="1" x14ac:dyDescent="0.15">
      <c r="A18" s="41" t="s">
        <v>172</v>
      </c>
      <c r="B18" s="122">
        <v>77</v>
      </c>
      <c r="C18" s="123">
        <v>9</v>
      </c>
      <c r="D18" s="123">
        <v>0</v>
      </c>
      <c r="E18" s="124">
        <v>-6</v>
      </c>
      <c r="F18" s="200">
        <v>10</v>
      </c>
      <c r="G18" s="125">
        <v>-15</v>
      </c>
      <c r="H18" s="126">
        <v>-14</v>
      </c>
      <c r="I18" s="124">
        <v>-55</v>
      </c>
      <c r="J18" s="101">
        <v>-3</v>
      </c>
      <c r="K18" s="124">
        <v>20</v>
      </c>
      <c r="L18" s="203">
        <v>-39</v>
      </c>
      <c r="M18" s="97">
        <v>6</v>
      </c>
      <c r="N18" s="108">
        <v>-1</v>
      </c>
      <c r="O18" s="107" t="s">
        <v>1</v>
      </c>
      <c r="P18" s="101">
        <v>45</v>
      </c>
      <c r="Q18" s="124">
        <v>26</v>
      </c>
      <c r="R18" s="203">
        <v>11</v>
      </c>
      <c r="S18" s="127">
        <v>3</v>
      </c>
      <c r="T18" s="122">
        <v>1</v>
      </c>
      <c r="U18" s="123">
        <v>2</v>
      </c>
      <c r="V18" s="123">
        <v>1</v>
      </c>
      <c r="W18" s="124">
        <v>16</v>
      </c>
      <c r="X18" s="200">
        <v>2</v>
      </c>
      <c r="Y18" s="125">
        <v>-4</v>
      </c>
      <c r="Z18" s="122">
        <v>3</v>
      </c>
      <c r="AA18" s="101">
        <v>3</v>
      </c>
      <c r="AB18" s="101" t="s">
        <v>1</v>
      </c>
      <c r="AC18" s="123" t="s">
        <v>1</v>
      </c>
      <c r="AD18" s="200">
        <v>1</v>
      </c>
      <c r="AE18" s="125">
        <v>42</v>
      </c>
      <c r="AF18" s="122">
        <f>-72-15</f>
        <v>-87</v>
      </c>
      <c r="AG18" s="124">
        <f>-44+12</f>
        <v>-32</v>
      </c>
      <c r="AH18" s="96">
        <v>-58</v>
      </c>
      <c r="AI18" s="124">
        <v>-18</v>
      </c>
      <c r="AJ18" s="200">
        <v>7</v>
      </c>
      <c r="AK18" s="125">
        <v>-47</v>
      </c>
      <c r="AL18" s="122">
        <v>-21</v>
      </c>
      <c r="AM18" s="124">
        <v>-73</v>
      </c>
      <c r="AN18" s="96">
        <v>-15</v>
      </c>
      <c r="AO18" s="96" t="s">
        <v>185</v>
      </c>
      <c r="AP18" s="200">
        <v>-8</v>
      </c>
      <c r="AQ18" s="128">
        <v>-15</v>
      </c>
      <c r="AR18" s="138"/>
      <c r="AS18" s="138"/>
      <c r="AT18" s="138"/>
      <c r="AU18" s="138"/>
      <c r="AV18" s="138"/>
    </row>
    <row r="19" spans="1:48" s="6" customFormat="1" ht="12" customHeight="1" x14ac:dyDescent="0.15">
      <c r="A19" s="55" t="s">
        <v>173</v>
      </c>
      <c r="B19" s="129">
        <v>126</v>
      </c>
      <c r="C19" s="130">
        <v>129</v>
      </c>
      <c r="D19" s="130">
        <v>114</v>
      </c>
      <c r="E19" s="132">
        <v>314</v>
      </c>
      <c r="F19" s="201">
        <v>205</v>
      </c>
      <c r="G19" s="198">
        <v>388</v>
      </c>
      <c r="H19" s="144">
        <v>104</v>
      </c>
      <c r="I19" s="132">
        <v>157</v>
      </c>
      <c r="J19" s="130">
        <v>229</v>
      </c>
      <c r="K19" s="132">
        <v>291</v>
      </c>
      <c r="L19" s="201">
        <v>197</v>
      </c>
      <c r="M19" s="131">
        <v>211</v>
      </c>
      <c r="N19" s="133">
        <v>65</v>
      </c>
      <c r="O19" s="130">
        <v>153</v>
      </c>
      <c r="P19" s="130">
        <v>285</v>
      </c>
      <c r="Q19" s="132">
        <v>321</v>
      </c>
      <c r="R19" s="204">
        <v>294</v>
      </c>
      <c r="S19" s="134">
        <v>183</v>
      </c>
      <c r="T19" s="133">
        <v>165</v>
      </c>
      <c r="U19" s="130">
        <v>203</v>
      </c>
      <c r="V19" s="130">
        <v>165</v>
      </c>
      <c r="W19" s="132">
        <v>283</v>
      </c>
      <c r="X19" s="201">
        <v>224</v>
      </c>
      <c r="Y19" s="131">
        <v>213</v>
      </c>
      <c r="Z19" s="133">
        <v>37</v>
      </c>
      <c r="AA19" s="130">
        <v>44</v>
      </c>
      <c r="AB19" s="130">
        <v>35</v>
      </c>
      <c r="AC19" s="130">
        <v>50</v>
      </c>
      <c r="AD19" s="201">
        <v>76</v>
      </c>
      <c r="AE19" s="131">
        <v>286</v>
      </c>
      <c r="AF19" s="133">
        <f>-109+103</f>
        <v>-6</v>
      </c>
      <c r="AG19" s="135">
        <f>-67+99</f>
        <v>32</v>
      </c>
      <c r="AH19" s="130">
        <v>55</v>
      </c>
      <c r="AI19" s="135">
        <v>1</v>
      </c>
      <c r="AJ19" s="201">
        <v>-1</v>
      </c>
      <c r="AK19" s="131">
        <v>-50</v>
      </c>
      <c r="AL19" s="133" t="s">
        <v>191</v>
      </c>
      <c r="AM19" s="135" t="s">
        <v>189</v>
      </c>
      <c r="AN19" s="130">
        <v>883</v>
      </c>
      <c r="AO19" s="130">
        <v>1260</v>
      </c>
      <c r="AP19" s="201" t="s">
        <v>301</v>
      </c>
      <c r="AQ19" s="136">
        <v>1231</v>
      </c>
      <c r="AR19" s="138"/>
      <c r="AS19" s="138"/>
      <c r="AT19" s="138"/>
      <c r="AU19" s="138"/>
      <c r="AV19" s="138"/>
    </row>
    <row r="20" spans="1:48" ht="12" customHeight="1" x14ac:dyDescent="0.15">
      <c r="A20" s="40" t="s">
        <v>174</v>
      </c>
      <c r="B20" s="108">
        <v>-36</v>
      </c>
      <c r="C20" s="101">
        <v>-49</v>
      </c>
      <c r="D20" s="101">
        <v>-39</v>
      </c>
      <c r="E20" s="101">
        <v>-155</v>
      </c>
      <c r="F20" s="107">
        <v>-134</v>
      </c>
      <c r="G20" s="102">
        <v>-203</v>
      </c>
      <c r="H20" s="108">
        <v>-97</v>
      </c>
      <c r="I20" s="101">
        <v>-72</v>
      </c>
      <c r="J20" s="101">
        <v>-98</v>
      </c>
      <c r="K20" s="101">
        <v>-97</v>
      </c>
      <c r="L20" s="107">
        <v>-121</v>
      </c>
      <c r="M20" s="102">
        <v>-141</v>
      </c>
      <c r="N20" s="108">
        <v>-107</v>
      </c>
      <c r="O20" s="101">
        <v>-96</v>
      </c>
      <c r="P20" s="101">
        <v>-86</v>
      </c>
      <c r="Q20" s="101">
        <v>-108</v>
      </c>
      <c r="R20" s="107">
        <v>-123</v>
      </c>
      <c r="S20" s="102">
        <v>-124</v>
      </c>
      <c r="T20" s="108">
        <v>-52</v>
      </c>
      <c r="U20" s="101">
        <v>-52</v>
      </c>
      <c r="V20" s="101">
        <v>-58</v>
      </c>
      <c r="W20" s="101">
        <v>-66</v>
      </c>
      <c r="X20" s="107">
        <v>-68</v>
      </c>
      <c r="Y20" s="102">
        <v>-70</v>
      </c>
      <c r="Z20" s="108">
        <v>-24</v>
      </c>
      <c r="AA20" s="101">
        <v>-29</v>
      </c>
      <c r="AB20" s="101">
        <v>-24</v>
      </c>
      <c r="AC20" s="101">
        <v>-25</v>
      </c>
      <c r="AD20" s="107">
        <v>-34</v>
      </c>
      <c r="AE20" s="102">
        <v>-70</v>
      </c>
      <c r="AF20" s="108">
        <f>-17-66</f>
        <v>-83</v>
      </c>
      <c r="AG20" s="96">
        <f>-13-37</f>
        <v>-50</v>
      </c>
      <c r="AH20" s="96">
        <v>-23</v>
      </c>
      <c r="AI20" s="96">
        <v>-9</v>
      </c>
      <c r="AJ20" s="98">
        <v>-6</v>
      </c>
      <c r="AK20" s="97">
        <v>-6</v>
      </c>
      <c r="AL20" s="108">
        <v>-399</v>
      </c>
      <c r="AM20" s="96">
        <v>-348</v>
      </c>
      <c r="AN20" s="96">
        <v>-328</v>
      </c>
      <c r="AO20" s="96">
        <v>-460</v>
      </c>
      <c r="AP20" s="98">
        <v>-486</v>
      </c>
      <c r="AQ20" s="109">
        <v>-614</v>
      </c>
      <c r="AR20" s="138"/>
      <c r="AS20" s="138"/>
      <c r="AT20" s="138"/>
      <c r="AU20" s="138"/>
      <c r="AV20" s="138"/>
    </row>
    <row r="21" spans="1:48" ht="12" customHeight="1" x14ac:dyDescent="0.15">
      <c r="A21" s="40" t="s">
        <v>175</v>
      </c>
      <c r="B21" s="106">
        <v>0</v>
      </c>
      <c r="C21" s="107">
        <v>0</v>
      </c>
      <c r="D21" s="101">
        <v>-2</v>
      </c>
      <c r="E21" s="101">
        <v>-29</v>
      </c>
      <c r="F21" s="107">
        <v>-5</v>
      </c>
      <c r="G21" s="102">
        <v>-16</v>
      </c>
      <c r="H21" s="108">
        <v>0</v>
      </c>
      <c r="I21" s="101">
        <v>0</v>
      </c>
      <c r="J21" s="101">
        <v>-4</v>
      </c>
      <c r="K21" s="101">
        <v>-3</v>
      </c>
      <c r="L21" s="107">
        <v>-5</v>
      </c>
      <c r="M21" s="102">
        <v>-10</v>
      </c>
      <c r="N21" s="108">
        <v>0</v>
      </c>
      <c r="O21" s="101">
        <v>0</v>
      </c>
      <c r="P21" s="101">
        <v>-1</v>
      </c>
      <c r="Q21" s="101">
        <v>-1</v>
      </c>
      <c r="R21" s="107">
        <v>-2</v>
      </c>
      <c r="S21" s="102">
        <v>-3</v>
      </c>
      <c r="T21" s="108">
        <v>0</v>
      </c>
      <c r="U21" s="96">
        <v>0</v>
      </c>
      <c r="V21" s="101">
        <v>-4</v>
      </c>
      <c r="W21" s="101">
        <v>-2</v>
      </c>
      <c r="X21" s="107">
        <v>-5</v>
      </c>
      <c r="Y21" s="102" t="s">
        <v>1</v>
      </c>
      <c r="Z21" s="108">
        <v>0</v>
      </c>
      <c r="AA21" s="101">
        <v>0</v>
      </c>
      <c r="AB21" s="101">
        <v>-9</v>
      </c>
      <c r="AC21" s="101">
        <v>-5</v>
      </c>
      <c r="AD21" s="107">
        <v>-3</v>
      </c>
      <c r="AE21" s="102">
        <v>-5</v>
      </c>
      <c r="AF21" s="108">
        <v>-47</v>
      </c>
      <c r="AG21" s="96">
        <v>-53</v>
      </c>
      <c r="AH21" s="96">
        <v>-25</v>
      </c>
      <c r="AI21" s="96">
        <v>12</v>
      </c>
      <c r="AJ21" s="98">
        <v>-5</v>
      </c>
      <c r="AK21" s="97">
        <v>-7</v>
      </c>
      <c r="AL21" s="108">
        <v>-47</v>
      </c>
      <c r="AM21" s="96">
        <v>-53</v>
      </c>
      <c r="AN21" s="96">
        <v>-45</v>
      </c>
      <c r="AO21" s="96">
        <v>-28</v>
      </c>
      <c r="AP21" s="98">
        <v>-25</v>
      </c>
      <c r="AQ21" s="109">
        <v>-41</v>
      </c>
      <c r="AR21" s="138"/>
      <c r="AS21" s="138"/>
      <c r="AT21" s="138"/>
      <c r="AU21" s="138"/>
      <c r="AV21" s="138"/>
    </row>
    <row r="22" spans="1:48" ht="12" customHeight="1" x14ac:dyDescent="0.15">
      <c r="A22" s="40" t="s">
        <v>176</v>
      </c>
      <c r="B22" s="106">
        <v>0</v>
      </c>
      <c r="C22" s="101">
        <v>-6</v>
      </c>
      <c r="D22" s="101">
        <v>0</v>
      </c>
      <c r="E22" s="101">
        <v>-32</v>
      </c>
      <c r="F22" s="107">
        <v>-14</v>
      </c>
      <c r="G22" s="102" t="s">
        <v>1</v>
      </c>
      <c r="H22" s="108">
        <v>0</v>
      </c>
      <c r="I22" s="101">
        <v>480</v>
      </c>
      <c r="J22" s="101">
        <v>0</v>
      </c>
      <c r="K22" s="101">
        <v>-2</v>
      </c>
      <c r="L22" s="107">
        <v>-39</v>
      </c>
      <c r="M22" s="102" t="s">
        <v>1</v>
      </c>
      <c r="N22" s="108">
        <v>-1500</v>
      </c>
      <c r="O22" s="101">
        <v>-1241</v>
      </c>
      <c r="P22" s="101">
        <v>-4</v>
      </c>
      <c r="Q22" s="101">
        <v>-4</v>
      </c>
      <c r="R22" s="107">
        <v>-663</v>
      </c>
      <c r="S22" s="102">
        <v>-8</v>
      </c>
      <c r="T22" s="108">
        <v>0</v>
      </c>
      <c r="U22" s="101">
        <v>-4</v>
      </c>
      <c r="V22" s="101">
        <v>-25</v>
      </c>
      <c r="W22" s="101">
        <v>0</v>
      </c>
      <c r="X22" s="107">
        <v>0</v>
      </c>
      <c r="Y22" s="102" t="s">
        <v>1</v>
      </c>
      <c r="Z22" s="108">
        <v>0</v>
      </c>
      <c r="AA22" s="101">
        <v>0</v>
      </c>
      <c r="AB22" s="101">
        <v>0</v>
      </c>
      <c r="AC22" s="101">
        <v>0</v>
      </c>
      <c r="AD22" s="107">
        <v>-13</v>
      </c>
      <c r="AE22" s="102" t="s">
        <v>1</v>
      </c>
      <c r="AF22" s="108">
        <v>-16</v>
      </c>
      <c r="AG22" s="96">
        <v>-149</v>
      </c>
      <c r="AH22" s="96">
        <v>-47</v>
      </c>
      <c r="AI22" s="96">
        <v>0</v>
      </c>
      <c r="AJ22" s="98">
        <v>-27</v>
      </c>
      <c r="AK22" s="97" t="s">
        <v>1</v>
      </c>
      <c r="AL22" s="108">
        <v>-1516</v>
      </c>
      <c r="AM22" s="96">
        <v>-920</v>
      </c>
      <c r="AN22" s="96">
        <v>-76</v>
      </c>
      <c r="AO22" s="96">
        <v>-38</v>
      </c>
      <c r="AP22" s="98">
        <v>-756</v>
      </c>
      <c r="AQ22" s="109">
        <v>-8</v>
      </c>
      <c r="AR22" s="138"/>
      <c r="AS22" s="138"/>
      <c r="AT22" s="138"/>
      <c r="AU22" s="138"/>
      <c r="AV22" s="138"/>
    </row>
    <row r="23" spans="1:48" ht="12" customHeight="1" x14ac:dyDescent="0.15">
      <c r="A23" s="40" t="s">
        <v>177</v>
      </c>
      <c r="B23" s="106">
        <v>0</v>
      </c>
      <c r="C23" s="107">
        <v>0</v>
      </c>
      <c r="D23" s="101">
        <v>9</v>
      </c>
      <c r="E23" s="101">
        <v>2</v>
      </c>
      <c r="F23" s="107">
        <v>1</v>
      </c>
      <c r="G23" s="102">
        <v>20</v>
      </c>
      <c r="H23" s="108">
        <v>0</v>
      </c>
      <c r="I23" s="101">
        <v>0</v>
      </c>
      <c r="J23" s="101">
        <v>0</v>
      </c>
      <c r="K23" s="101">
        <v>0</v>
      </c>
      <c r="L23" s="107">
        <v>0</v>
      </c>
      <c r="M23" s="102" t="s">
        <v>1</v>
      </c>
      <c r="N23" s="108">
        <v>0</v>
      </c>
      <c r="O23" s="101">
        <v>0</v>
      </c>
      <c r="P23" s="101">
        <v>0</v>
      </c>
      <c r="Q23" s="101">
        <v>0</v>
      </c>
      <c r="R23" s="107">
        <v>0</v>
      </c>
      <c r="S23" s="102" t="s">
        <v>1</v>
      </c>
      <c r="T23" s="108">
        <v>0</v>
      </c>
      <c r="U23" s="96">
        <v>0</v>
      </c>
      <c r="V23" s="101">
        <v>0</v>
      </c>
      <c r="W23" s="101">
        <v>0</v>
      </c>
      <c r="X23" s="107">
        <v>4</v>
      </c>
      <c r="Y23" s="102" t="s">
        <v>1</v>
      </c>
      <c r="Z23" s="108">
        <v>0</v>
      </c>
      <c r="AA23" s="101">
        <v>0</v>
      </c>
      <c r="AB23" s="101">
        <v>0</v>
      </c>
      <c r="AC23" s="101">
        <v>0</v>
      </c>
      <c r="AD23" s="107">
        <v>0</v>
      </c>
      <c r="AE23" s="102" t="s">
        <v>1</v>
      </c>
      <c r="AF23" s="108">
        <v>0</v>
      </c>
      <c r="AG23" s="124">
        <v>0</v>
      </c>
      <c r="AH23" s="124">
        <v>0</v>
      </c>
      <c r="AI23" s="124">
        <v>0</v>
      </c>
      <c r="AJ23" s="98">
        <v>0</v>
      </c>
      <c r="AK23" s="97" t="s">
        <v>1</v>
      </c>
      <c r="AL23" s="108">
        <v>0</v>
      </c>
      <c r="AM23" s="124">
        <v>0</v>
      </c>
      <c r="AN23" s="124" t="s">
        <v>61</v>
      </c>
      <c r="AO23" s="96">
        <v>2</v>
      </c>
      <c r="AP23" s="98">
        <v>5</v>
      </c>
      <c r="AQ23" s="109">
        <v>20</v>
      </c>
      <c r="AR23" s="138"/>
      <c r="AS23" s="138"/>
      <c r="AT23" s="138"/>
      <c r="AU23" s="138"/>
      <c r="AV23" s="138"/>
    </row>
    <row r="24" spans="1:48" s="3" customFormat="1" ht="12" customHeight="1" x14ac:dyDescent="0.15">
      <c r="A24" s="55" t="s">
        <v>178</v>
      </c>
      <c r="B24" s="137">
        <v>90</v>
      </c>
      <c r="C24" s="130">
        <v>74</v>
      </c>
      <c r="D24" s="130">
        <v>82</v>
      </c>
      <c r="E24" s="130">
        <v>100</v>
      </c>
      <c r="F24" s="201">
        <v>53</v>
      </c>
      <c r="G24" s="131">
        <v>189</v>
      </c>
      <c r="H24" s="133">
        <v>7</v>
      </c>
      <c r="I24" s="130">
        <v>565</v>
      </c>
      <c r="J24" s="130">
        <v>127</v>
      </c>
      <c r="K24" s="130">
        <v>189</v>
      </c>
      <c r="L24" s="201">
        <v>32</v>
      </c>
      <c r="M24" s="131">
        <v>60</v>
      </c>
      <c r="N24" s="133">
        <v>-1542</v>
      </c>
      <c r="O24" s="130">
        <v>-1184</v>
      </c>
      <c r="P24" s="130">
        <v>194</v>
      </c>
      <c r="Q24" s="130">
        <v>208</v>
      </c>
      <c r="R24" s="201">
        <v>-494</v>
      </c>
      <c r="S24" s="131">
        <v>48</v>
      </c>
      <c r="T24" s="133">
        <v>113</v>
      </c>
      <c r="U24" s="130">
        <v>147</v>
      </c>
      <c r="V24" s="130">
        <v>78</v>
      </c>
      <c r="W24" s="130">
        <v>215</v>
      </c>
      <c r="X24" s="201">
        <v>155</v>
      </c>
      <c r="Y24" s="131">
        <v>143</v>
      </c>
      <c r="Z24" s="133">
        <v>13</v>
      </c>
      <c r="AA24" s="130">
        <v>15</v>
      </c>
      <c r="AB24" s="130">
        <v>2</v>
      </c>
      <c r="AC24" s="130">
        <v>20</v>
      </c>
      <c r="AD24" s="201">
        <v>26</v>
      </c>
      <c r="AE24" s="131">
        <v>211</v>
      </c>
      <c r="AF24" s="133">
        <f>-173+21</f>
        <v>-152</v>
      </c>
      <c r="AG24" s="135">
        <f>-133-87</f>
        <v>-220</v>
      </c>
      <c r="AH24" s="135">
        <v>-40</v>
      </c>
      <c r="AI24" s="135">
        <v>4</v>
      </c>
      <c r="AJ24" s="201">
        <v>-39</v>
      </c>
      <c r="AK24" s="131">
        <v>-63</v>
      </c>
      <c r="AL24" s="133">
        <v>-1471</v>
      </c>
      <c r="AM24" s="135">
        <v>-603</v>
      </c>
      <c r="AN24" s="135">
        <v>443</v>
      </c>
      <c r="AO24" s="130">
        <v>736</v>
      </c>
      <c r="AP24" s="201">
        <v>-267</v>
      </c>
      <c r="AQ24" s="136">
        <v>588</v>
      </c>
      <c r="AR24" s="138"/>
      <c r="AS24" s="138"/>
      <c r="AT24" s="138"/>
      <c r="AU24" s="138"/>
      <c r="AV24" s="138"/>
    </row>
    <row r="25" spans="1:48" ht="12" customHeight="1" x14ac:dyDescent="0.15">
      <c r="A25" s="40" t="s">
        <v>179</v>
      </c>
      <c r="B25" s="106"/>
      <c r="C25" s="101"/>
      <c r="D25" s="101"/>
      <c r="E25" s="101"/>
      <c r="F25" s="107"/>
      <c r="G25" s="102"/>
      <c r="H25" s="108"/>
      <c r="I25" s="101"/>
      <c r="J25" s="101"/>
      <c r="K25" s="101"/>
      <c r="L25" s="107"/>
      <c r="M25" s="102"/>
      <c r="N25" s="108"/>
      <c r="O25" s="101"/>
      <c r="P25" s="101"/>
      <c r="Q25" s="101"/>
      <c r="R25" s="107"/>
      <c r="S25" s="102"/>
      <c r="T25" s="108"/>
      <c r="U25" s="101"/>
      <c r="V25" s="101"/>
      <c r="W25" s="101"/>
      <c r="X25" s="107"/>
      <c r="Y25" s="102"/>
      <c r="Z25" s="108"/>
      <c r="AA25" s="101"/>
      <c r="AB25" s="101"/>
      <c r="AC25" s="101"/>
      <c r="AD25" s="107"/>
      <c r="AE25" s="102"/>
      <c r="AF25" s="108">
        <v>-131</v>
      </c>
      <c r="AG25" s="96">
        <v>-139</v>
      </c>
      <c r="AH25" s="96">
        <v>-108</v>
      </c>
      <c r="AI25" s="96">
        <v>-146</v>
      </c>
      <c r="AJ25" s="98">
        <v>-124</v>
      </c>
      <c r="AK25" s="97">
        <v>-109</v>
      </c>
      <c r="AL25" s="108">
        <v>-131</v>
      </c>
      <c r="AM25" s="96">
        <v>-139</v>
      </c>
      <c r="AN25" s="96">
        <v>-108</v>
      </c>
      <c r="AO25" s="96">
        <v>-146</v>
      </c>
      <c r="AP25" s="98">
        <v>-124</v>
      </c>
      <c r="AQ25" s="109">
        <v>-109</v>
      </c>
      <c r="AR25" s="138"/>
      <c r="AS25" s="138"/>
      <c r="AT25" s="138"/>
      <c r="AU25" s="138"/>
      <c r="AV25" s="138"/>
    </row>
    <row r="26" spans="1:48" ht="12" customHeight="1" x14ac:dyDescent="0.15">
      <c r="A26" s="40" t="s">
        <v>190</v>
      </c>
      <c r="B26" s="106"/>
      <c r="C26" s="101"/>
      <c r="D26" s="101"/>
      <c r="E26" s="101"/>
      <c r="F26" s="107"/>
      <c r="G26" s="102"/>
      <c r="H26" s="108"/>
      <c r="I26" s="101"/>
      <c r="J26" s="101"/>
      <c r="K26" s="101"/>
      <c r="L26" s="107"/>
      <c r="M26" s="102"/>
      <c r="N26" s="108"/>
      <c r="O26" s="101"/>
      <c r="P26" s="101"/>
      <c r="Q26" s="101"/>
      <c r="R26" s="107"/>
      <c r="S26" s="102"/>
      <c r="T26" s="108"/>
      <c r="U26" s="101"/>
      <c r="V26" s="101"/>
      <c r="W26" s="101"/>
      <c r="X26" s="107"/>
      <c r="Y26" s="102"/>
      <c r="Z26" s="108"/>
      <c r="AA26" s="101"/>
      <c r="AB26" s="101"/>
      <c r="AC26" s="101"/>
      <c r="AD26" s="107"/>
      <c r="AE26" s="102"/>
      <c r="AF26" s="108"/>
      <c r="AG26" s="96"/>
      <c r="AH26" s="162"/>
      <c r="AI26" s="96"/>
      <c r="AJ26" s="98"/>
      <c r="AK26" s="97"/>
      <c r="AL26" s="108">
        <v>-1602</v>
      </c>
      <c r="AM26" s="96">
        <v>-742</v>
      </c>
      <c r="AN26" s="162">
        <v>335</v>
      </c>
      <c r="AO26" s="96">
        <v>590</v>
      </c>
      <c r="AP26" s="98">
        <v>-391</v>
      </c>
      <c r="AQ26" s="109">
        <v>479</v>
      </c>
      <c r="AR26" s="138"/>
      <c r="AS26" s="138"/>
      <c r="AT26" s="138"/>
      <c r="AU26" s="138"/>
      <c r="AV26" s="138"/>
    </row>
    <row r="27" spans="1:48" ht="12" customHeight="1" x14ac:dyDescent="0.15">
      <c r="A27" s="40" t="s">
        <v>46</v>
      </c>
      <c r="B27" s="106"/>
      <c r="C27" s="101"/>
      <c r="D27" s="101"/>
      <c r="E27" s="101"/>
      <c r="F27" s="107"/>
      <c r="G27" s="102"/>
      <c r="H27" s="108"/>
      <c r="I27" s="101"/>
      <c r="J27" s="101"/>
      <c r="K27" s="101"/>
      <c r="L27" s="107"/>
      <c r="M27" s="102"/>
      <c r="N27" s="108"/>
      <c r="O27" s="101"/>
      <c r="P27" s="101"/>
      <c r="Q27" s="101"/>
      <c r="R27" s="107"/>
      <c r="S27" s="102"/>
      <c r="T27" s="108"/>
      <c r="U27" s="101"/>
      <c r="V27" s="101"/>
      <c r="W27" s="101"/>
      <c r="X27" s="107"/>
      <c r="Y27" s="102"/>
      <c r="Z27" s="108"/>
      <c r="AA27" s="101"/>
      <c r="AB27" s="101"/>
      <c r="AC27" s="101"/>
      <c r="AD27" s="107"/>
      <c r="AE27" s="102"/>
      <c r="AF27" s="108">
        <v>506</v>
      </c>
      <c r="AG27" s="96">
        <v>228</v>
      </c>
      <c r="AH27" s="96">
        <v>-212</v>
      </c>
      <c r="AI27" s="96">
        <v>-156</v>
      </c>
      <c r="AJ27" s="98">
        <v>156</v>
      </c>
      <c r="AK27" s="97">
        <v>-82</v>
      </c>
      <c r="AL27" s="108">
        <v>506</v>
      </c>
      <c r="AM27" s="96" t="s">
        <v>42</v>
      </c>
      <c r="AN27" s="96">
        <v>-212</v>
      </c>
      <c r="AO27" s="96">
        <v>-156</v>
      </c>
      <c r="AP27" s="98">
        <v>156</v>
      </c>
      <c r="AQ27" s="109">
        <v>-82</v>
      </c>
      <c r="AR27" s="138"/>
      <c r="AS27" s="138"/>
      <c r="AT27" s="138"/>
      <c r="AU27" s="138"/>
      <c r="AV27" s="138"/>
    </row>
    <row r="28" spans="1:48" ht="12" customHeight="1" x14ac:dyDescent="0.15">
      <c r="A28" s="43" t="s">
        <v>18</v>
      </c>
      <c r="B28" s="106">
        <v>-4</v>
      </c>
      <c r="C28" s="101">
        <v>-12</v>
      </c>
      <c r="D28" s="101">
        <v>-22</v>
      </c>
      <c r="E28" s="101">
        <v>-18</v>
      </c>
      <c r="F28" s="98">
        <v>-28</v>
      </c>
      <c r="G28" s="97">
        <v>-42</v>
      </c>
      <c r="H28" s="108">
        <v>0</v>
      </c>
      <c r="I28" s="96">
        <v>0</v>
      </c>
      <c r="J28" s="96">
        <v>0</v>
      </c>
      <c r="K28" s="96">
        <v>0</v>
      </c>
      <c r="L28" s="98">
        <v>0</v>
      </c>
      <c r="M28" s="97" t="s">
        <v>1</v>
      </c>
      <c r="N28" s="108">
        <v>0</v>
      </c>
      <c r="O28" s="96">
        <v>0</v>
      </c>
      <c r="P28" s="96">
        <v>0</v>
      </c>
      <c r="Q28" s="101">
        <v>-15</v>
      </c>
      <c r="R28" s="98">
        <v>0</v>
      </c>
      <c r="S28" s="97" t="s">
        <v>1</v>
      </c>
      <c r="T28" s="108">
        <v>0</v>
      </c>
      <c r="U28" s="96">
        <v>0</v>
      </c>
      <c r="V28" s="96">
        <v>0</v>
      </c>
      <c r="W28" s="96">
        <v>0</v>
      </c>
      <c r="X28" s="98">
        <v>0</v>
      </c>
      <c r="Y28" s="97" t="s">
        <v>1</v>
      </c>
      <c r="Z28" s="108">
        <v>-1</v>
      </c>
      <c r="AA28" s="96">
        <v>3</v>
      </c>
      <c r="AB28" s="96">
        <v>0</v>
      </c>
      <c r="AC28" s="101">
        <v>-10</v>
      </c>
      <c r="AD28" s="98">
        <v>-26</v>
      </c>
      <c r="AE28" s="97">
        <v>-1</v>
      </c>
      <c r="AF28" s="108">
        <f>6-9</f>
        <v>-3</v>
      </c>
      <c r="AG28" s="96">
        <v>17</v>
      </c>
      <c r="AH28" s="96">
        <v>3</v>
      </c>
      <c r="AI28" s="96">
        <v>-3</v>
      </c>
      <c r="AJ28" s="98">
        <v>0</v>
      </c>
      <c r="AK28" s="97" t="s">
        <v>1</v>
      </c>
      <c r="AL28" s="108">
        <v>-8</v>
      </c>
      <c r="AM28" s="96" t="s">
        <v>43</v>
      </c>
      <c r="AN28" s="96">
        <v>-19</v>
      </c>
      <c r="AO28" s="96">
        <v>-46</v>
      </c>
      <c r="AP28" s="98">
        <v>-54</v>
      </c>
      <c r="AQ28" s="109">
        <v>-43</v>
      </c>
      <c r="AR28" s="138"/>
      <c r="AS28" s="138"/>
      <c r="AT28" s="138"/>
      <c r="AU28" s="138"/>
      <c r="AV28" s="138"/>
    </row>
    <row r="29" spans="1:48" s="64" customFormat="1" ht="12" customHeight="1" thickBot="1" x14ac:dyDescent="0.2">
      <c r="A29" s="59" t="s">
        <v>58</v>
      </c>
      <c r="B29" s="139"/>
      <c r="C29" s="140"/>
      <c r="D29" s="140"/>
      <c r="E29" s="140"/>
      <c r="F29" s="202"/>
      <c r="G29" s="141"/>
      <c r="H29" s="139"/>
      <c r="I29" s="140"/>
      <c r="J29" s="140"/>
      <c r="K29" s="140"/>
      <c r="L29" s="202"/>
      <c r="M29" s="141"/>
      <c r="N29" s="139"/>
      <c r="O29" s="140"/>
      <c r="P29" s="140"/>
      <c r="Q29" s="140"/>
      <c r="R29" s="202"/>
      <c r="S29" s="141"/>
      <c r="T29" s="139"/>
      <c r="U29" s="140"/>
      <c r="V29" s="140"/>
      <c r="W29" s="140"/>
      <c r="X29" s="202"/>
      <c r="Y29" s="141"/>
      <c r="Z29" s="139"/>
      <c r="AA29" s="140"/>
      <c r="AB29" s="140"/>
      <c r="AC29" s="140"/>
      <c r="AD29" s="202"/>
      <c r="AE29" s="141"/>
      <c r="AF29" s="139"/>
      <c r="AG29" s="140"/>
      <c r="AH29" s="140"/>
      <c r="AI29" s="142"/>
      <c r="AJ29" s="202"/>
      <c r="AK29" s="141"/>
      <c r="AL29" s="139">
        <v>-1104</v>
      </c>
      <c r="AM29" s="140">
        <v>-506</v>
      </c>
      <c r="AN29" s="140">
        <v>104</v>
      </c>
      <c r="AO29" s="140">
        <v>388</v>
      </c>
      <c r="AP29" s="202">
        <v>-289</v>
      </c>
      <c r="AQ29" s="143">
        <v>354</v>
      </c>
      <c r="AR29" s="138"/>
      <c r="AS29" s="138"/>
      <c r="AT29" s="138"/>
      <c r="AU29" s="138"/>
      <c r="AV29" s="138"/>
    </row>
    <row r="30" spans="1:48" ht="11.25" thickTop="1" x14ac:dyDescent="0.15">
      <c r="A30" s="65" t="s">
        <v>184</v>
      </c>
    </row>
  </sheetData>
  <mergeCells count="10">
    <mergeCell ref="AL5:AP5"/>
    <mergeCell ref="AF4:AJ4"/>
    <mergeCell ref="AF5:AJ5"/>
    <mergeCell ref="B4:AB4"/>
    <mergeCell ref="B5:G5"/>
    <mergeCell ref="H5:M5"/>
    <mergeCell ref="N5:S5"/>
    <mergeCell ref="T5:Y5"/>
    <mergeCell ref="Z5:AE5"/>
    <mergeCell ref="AL4:AQ4"/>
  </mergeCells>
  <pageMargins left="0.7" right="0.7" top="0.75" bottom="0.75" header="0.3" footer="0.3"/>
  <pageSetup paperSize="9" orientation="portrait" r:id="rId1"/>
  <ignoredErrors>
    <ignoredError sqref="A18:C19 A20:A23 A24:C24 A14:A17 I24 N19:O19 O18 Q24 U18 AA24:AC24 AA28 AB18:AC18 A10:A11 AI11 AL19:AN19 A25:A29 AN29:AO29 AH12:AI12 AL8:AP9 AN23 H9:K12 D23 AA19 T19:U19 AP19 AO24 W24 AO18 AN26:AO26 AM27:AM28 N9:Q12 T9:W9 T11:W12 T24:U24 AL11:AP13 C11:F11 A12:F13 A8:F9 H13:L13 H8:L8 N13:R13 N8:R8 T13:X13 T8:X8 Z12:AD13 Z8:AD9 AF13:AJ13 AF8:AJ8 AH9:AJ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2"/>
  <sheetViews>
    <sheetView tabSelected="1" zoomScale="96" zoomScaleNormal="96" workbookViewId="0">
      <selection activeCell="K23" sqref="K23"/>
    </sheetView>
  </sheetViews>
  <sheetFormatPr defaultColWidth="9.140625" defaultRowHeight="10.5" x14ac:dyDescent="0.15"/>
  <cols>
    <col min="1" max="1" width="48" style="2" customWidth="1"/>
    <col min="2" max="6" width="12.7109375" style="2" customWidth="1"/>
    <col min="7" max="7" width="12.42578125" style="2" bestFit="1" customWidth="1"/>
    <col min="8" max="16384" width="9.140625" style="2"/>
  </cols>
  <sheetData>
    <row r="1" spans="1:7" ht="12" customHeight="1" x14ac:dyDescent="0.15">
      <c r="A1" s="3" t="s">
        <v>3</v>
      </c>
    </row>
    <row r="2" spans="1:7" ht="12" customHeight="1" x14ac:dyDescent="0.15">
      <c r="A2" s="3" t="s">
        <v>273</v>
      </c>
      <c r="B2" s="62"/>
    </row>
    <row r="3" spans="1:7" ht="12" customHeight="1" x14ac:dyDescent="0.15">
      <c r="A3" s="3"/>
      <c r="B3" s="62"/>
    </row>
    <row r="4" spans="1:7" ht="12" customHeight="1" x14ac:dyDescent="0.15">
      <c r="B4" s="47" t="s">
        <v>7</v>
      </c>
      <c r="C4" s="47" t="s">
        <v>8</v>
      </c>
      <c r="D4" s="47" t="s">
        <v>5</v>
      </c>
      <c r="E4" s="47" t="s">
        <v>6</v>
      </c>
      <c r="F4" s="47" t="s">
        <v>4</v>
      </c>
      <c r="G4" s="13" t="s">
        <v>305</v>
      </c>
    </row>
    <row r="5" spans="1:7" ht="12" customHeight="1" x14ac:dyDescent="0.15">
      <c r="A5" s="63"/>
      <c r="B5" s="25" t="s">
        <v>0</v>
      </c>
      <c r="C5" s="25" t="s">
        <v>0</v>
      </c>
      <c r="D5" s="26" t="s">
        <v>0</v>
      </c>
      <c r="E5" s="26" t="s">
        <v>0</v>
      </c>
      <c r="F5" s="26" t="s">
        <v>0</v>
      </c>
      <c r="G5" s="48" t="s">
        <v>0</v>
      </c>
    </row>
    <row r="6" spans="1:7" s="6" customFormat="1" ht="12" customHeight="1" x14ac:dyDescent="0.15">
      <c r="A6" s="53" t="s">
        <v>192</v>
      </c>
      <c r="B6" s="69"/>
      <c r="C6" s="70"/>
      <c r="D6" s="22"/>
      <c r="E6" s="22"/>
      <c r="F6" s="208"/>
      <c r="G6" s="73"/>
    </row>
    <row r="7" spans="1:7" ht="12" customHeight="1" x14ac:dyDescent="0.15">
      <c r="A7" s="40" t="s">
        <v>193</v>
      </c>
      <c r="B7" s="98" t="s">
        <v>260</v>
      </c>
      <c r="C7" s="107">
        <v>1049</v>
      </c>
      <c r="D7" s="101" t="s">
        <v>246</v>
      </c>
      <c r="E7" s="101">
        <v>1364</v>
      </c>
      <c r="F7" s="107">
        <v>1253</v>
      </c>
      <c r="G7" s="102">
        <v>1452</v>
      </c>
    </row>
    <row r="8" spans="1:7" ht="12" customHeight="1" x14ac:dyDescent="0.15">
      <c r="A8" s="40" t="s">
        <v>194</v>
      </c>
      <c r="B8" s="98" t="s">
        <v>261</v>
      </c>
      <c r="C8" s="107" t="s">
        <v>249</v>
      </c>
      <c r="D8" s="101" t="s">
        <v>247</v>
      </c>
      <c r="E8" s="101">
        <v>402</v>
      </c>
      <c r="F8" s="107" t="s">
        <v>230</v>
      </c>
      <c r="G8" s="102">
        <v>312</v>
      </c>
    </row>
    <row r="9" spans="1:7" ht="12" customHeight="1" x14ac:dyDescent="0.15">
      <c r="A9" s="40" t="s">
        <v>195</v>
      </c>
      <c r="B9" s="98" t="s">
        <v>262</v>
      </c>
      <c r="C9" s="107" t="s">
        <v>154</v>
      </c>
      <c r="D9" s="101" t="s">
        <v>60</v>
      </c>
      <c r="E9" s="101">
        <v>161</v>
      </c>
      <c r="F9" s="107" t="s">
        <v>280</v>
      </c>
      <c r="G9" s="102">
        <v>203</v>
      </c>
    </row>
    <row r="10" spans="1:7" ht="12" customHeight="1" x14ac:dyDescent="0.15">
      <c r="A10" s="40" t="s">
        <v>196</v>
      </c>
      <c r="B10" s="98" t="s">
        <v>263</v>
      </c>
      <c r="C10" s="107" t="s">
        <v>107</v>
      </c>
      <c r="D10" s="101" t="s">
        <v>116</v>
      </c>
      <c r="E10" s="101">
        <v>47</v>
      </c>
      <c r="F10" s="107" t="s">
        <v>291</v>
      </c>
      <c r="G10" s="102">
        <v>73</v>
      </c>
    </row>
    <row r="11" spans="1:7" s="3" customFormat="1" ht="12" customHeight="1" x14ac:dyDescent="0.15">
      <c r="A11" s="42" t="s">
        <v>197</v>
      </c>
      <c r="B11" s="145">
        <v>1191</v>
      </c>
      <c r="C11" s="146">
        <v>1449</v>
      </c>
      <c r="D11" s="146" t="s">
        <v>248</v>
      </c>
      <c r="E11" s="146">
        <v>1974</v>
      </c>
      <c r="F11" s="145">
        <v>1668</v>
      </c>
      <c r="G11" s="147">
        <v>2040</v>
      </c>
    </row>
    <row r="12" spans="1:7" ht="12" customHeight="1" x14ac:dyDescent="0.15">
      <c r="A12" s="44" t="s">
        <v>198</v>
      </c>
      <c r="B12" s="120"/>
      <c r="C12" s="117"/>
      <c r="D12" s="117"/>
      <c r="E12" s="117"/>
      <c r="F12" s="120"/>
      <c r="G12" s="118"/>
    </row>
    <row r="13" spans="1:7" ht="12" customHeight="1" x14ac:dyDescent="0.15">
      <c r="A13" s="40" t="s">
        <v>199</v>
      </c>
      <c r="B13" s="96">
        <v>0</v>
      </c>
      <c r="C13" s="101" t="s">
        <v>59</v>
      </c>
      <c r="D13" s="101" t="s">
        <v>112</v>
      </c>
      <c r="E13" s="101">
        <v>16</v>
      </c>
      <c r="F13" s="107" t="s">
        <v>43</v>
      </c>
      <c r="G13" s="102" t="s">
        <v>1</v>
      </c>
    </row>
    <row r="14" spans="1:7" ht="12" customHeight="1" x14ac:dyDescent="0.15">
      <c r="A14" s="40" t="s">
        <v>200</v>
      </c>
      <c r="B14" s="96">
        <v>0</v>
      </c>
      <c r="C14" s="101" t="s">
        <v>250</v>
      </c>
      <c r="D14" s="101" t="s">
        <v>239</v>
      </c>
      <c r="E14" s="101">
        <v>42</v>
      </c>
      <c r="F14" s="107" t="s">
        <v>150</v>
      </c>
      <c r="G14" s="102">
        <v>50</v>
      </c>
    </row>
    <row r="15" spans="1:7" ht="12" customHeight="1" x14ac:dyDescent="0.15">
      <c r="A15" s="40" t="s">
        <v>201</v>
      </c>
      <c r="B15" s="96">
        <v>0</v>
      </c>
      <c r="C15" s="101">
        <v>0</v>
      </c>
      <c r="D15" s="101">
        <v>0</v>
      </c>
      <c r="E15" s="101">
        <v>3</v>
      </c>
      <c r="F15" s="107" t="s">
        <v>64</v>
      </c>
      <c r="G15" s="102">
        <v>3</v>
      </c>
    </row>
    <row r="16" spans="1:7" ht="12" customHeight="1" x14ac:dyDescent="0.15">
      <c r="A16" s="40" t="s">
        <v>172</v>
      </c>
      <c r="B16" s="96">
        <v>0</v>
      </c>
      <c r="C16" s="101" t="s">
        <v>104</v>
      </c>
      <c r="D16" s="101" t="s">
        <v>118</v>
      </c>
      <c r="E16" s="124">
        <v>8</v>
      </c>
      <c r="F16" s="107" t="s">
        <v>61</v>
      </c>
      <c r="G16" s="102">
        <v>19</v>
      </c>
    </row>
    <row r="17" spans="1:9" s="6" customFormat="1" ht="12" customHeight="1" x14ac:dyDescent="0.15">
      <c r="A17" s="42" t="s">
        <v>202</v>
      </c>
      <c r="B17" s="145">
        <v>0</v>
      </c>
      <c r="C17" s="146" t="s">
        <v>157</v>
      </c>
      <c r="D17" s="146" t="s">
        <v>182</v>
      </c>
      <c r="E17" s="148">
        <v>69</v>
      </c>
      <c r="F17" s="145" t="s">
        <v>293</v>
      </c>
      <c r="G17" s="147">
        <v>72</v>
      </c>
    </row>
    <row r="18" spans="1:9" s="64" customFormat="1" ht="12" customHeight="1" x14ac:dyDescent="0.15">
      <c r="A18" s="66" t="s">
        <v>203</v>
      </c>
      <c r="B18" s="149">
        <v>0</v>
      </c>
      <c r="C18" s="149">
        <v>1506</v>
      </c>
      <c r="D18" s="149">
        <v>1727</v>
      </c>
      <c r="E18" s="149">
        <v>2043</v>
      </c>
      <c r="F18" s="209">
        <v>1728</v>
      </c>
      <c r="G18" s="150">
        <v>2112</v>
      </c>
    </row>
    <row r="19" spans="1:9" ht="12" customHeight="1" x14ac:dyDescent="0.15">
      <c r="A19" s="44" t="s">
        <v>204</v>
      </c>
      <c r="B19" s="107"/>
      <c r="C19" s="101"/>
      <c r="D19" s="101"/>
      <c r="E19" s="101"/>
      <c r="F19" s="107"/>
      <c r="G19" s="102"/>
    </row>
    <row r="20" spans="1:9" ht="12" customHeight="1" x14ac:dyDescent="0.15">
      <c r="A20" s="2" t="s">
        <v>208</v>
      </c>
      <c r="B20" s="107"/>
      <c r="C20" s="101"/>
      <c r="D20" s="101"/>
      <c r="E20" s="101"/>
      <c r="F20" s="107"/>
      <c r="G20" s="102"/>
    </row>
    <row r="21" spans="1:9" ht="12" customHeight="1" x14ac:dyDescent="0.15">
      <c r="A21" s="67" t="s">
        <v>205</v>
      </c>
      <c r="B21" s="107" t="s">
        <v>264</v>
      </c>
      <c r="C21" s="101" t="s">
        <v>251</v>
      </c>
      <c r="D21" s="101" t="s">
        <v>235</v>
      </c>
      <c r="E21" s="101">
        <v>273</v>
      </c>
      <c r="F21" s="107" t="s">
        <v>281</v>
      </c>
      <c r="G21" s="102">
        <v>377</v>
      </c>
    </row>
    <row r="22" spans="1:9" ht="12" customHeight="1" x14ac:dyDescent="0.15">
      <c r="A22" s="67" t="s">
        <v>206</v>
      </c>
      <c r="B22" s="107" t="s">
        <v>265</v>
      </c>
      <c r="C22" s="101" t="s">
        <v>108</v>
      </c>
      <c r="D22" s="101" t="s">
        <v>119</v>
      </c>
      <c r="E22" s="101">
        <v>0</v>
      </c>
      <c r="F22" s="107">
        <v>0</v>
      </c>
      <c r="G22" s="102" t="s">
        <v>1</v>
      </c>
    </row>
    <row r="23" spans="1:9" ht="12" customHeight="1" x14ac:dyDescent="0.15">
      <c r="A23" s="20" t="s">
        <v>207</v>
      </c>
      <c r="B23" s="151" t="s">
        <v>266</v>
      </c>
      <c r="C23" s="148" t="s">
        <v>252</v>
      </c>
      <c r="D23" s="148" t="s">
        <v>236</v>
      </c>
      <c r="E23" s="148">
        <v>273</v>
      </c>
      <c r="F23" s="151" t="s">
        <v>281</v>
      </c>
      <c r="G23" s="152">
        <v>377</v>
      </c>
    </row>
    <row r="24" spans="1:9" ht="12" customHeight="1" x14ac:dyDescent="0.15">
      <c r="A24" s="2" t="s">
        <v>137</v>
      </c>
      <c r="B24" s="107"/>
      <c r="C24" s="101"/>
      <c r="D24" s="101"/>
      <c r="E24" s="101"/>
      <c r="F24" s="107"/>
      <c r="G24" s="102"/>
      <c r="I24" s="138"/>
    </row>
    <row r="25" spans="1:9" ht="12" customHeight="1" x14ac:dyDescent="0.15">
      <c r="A25" s="67" t="s">
        <v>209</v>
      </c>
      <c r="B25" s="107" t="s">
        <v>186</v>
      </c>
      <c r="C25" s="101" t="s">
        <v>107</v>
      </c>
      <c r="D25" s="101" t="s">
        <v>237</v>
      </c>
      <c r="E25" s="101">
        <v>28</v>
      </c>
      <c r="F25" s="107" t="s">
        <v>234</v>
      </c>
      <c r="G25" s="102">
        <v>27</v>
      </c>
    </row>
    <row r="26" spans="1:9" ht="12" customHeight="1" x14ac:dyDescent="0.15">
      <c r="A26" s="67" t="s">
        <v>210</v>
      </c>
      <c r="B26" s="107" t="s">
        <v>155</v>
      </c>
      <c r="C26" s="101" t="s">
        <v>253</v>
      </c>
      <c r="D26" s="101" t="s">
        <v>238</v>
      </c>
      <c r="E26" s="101">
        <v>78</v>
      </c>
      <c r="F26" s="107" t="s">
        <v>295</v>
      </c>
      <c r="G26" s="102">
        <v>90</v>
      </c>
    </row>
    <row r="27" spans="1:9" ht="12" customHeight="1" x14ac:dyDescent="0.15">
      <c r="A27" s="67" t="s">
        <v>211</v>
      </c>
      <c r="B27" s="107" t="s">
        <v>186</v>
      </c>
      <c r="C27" s="101" t="s">
        <v>108</v>
      </c>
      <c r="D27" s="101">
        <v>0</v>
      </c>
      <c r="E27" s="101">
        <v>-13</v>
      </c>
      <c r="F27" s="107">
        <v>-1</v>
      </c>
      <c r="G27" s="102">
        <v>-2</v>
      </c>
    </row>
    <row r="28" spans="1:9" ht="12" customHeight="1" x14ac:dyDescent="0.15">
      <c r="A28" s="67" t="s">
        <v>212</v>
      </c>
      <c r="B28" s="107" t="s">
        <v>267</v>
      </c>
      <c r="C28" s="101" t="s">
        <v>156</v>
      </c>
      <c r="D28" s="101" t="s">
        <v>239</v>
      </c>
      <c r="E28" s="101">
        <v>47</v>
      </c>
      <c r="F28" s="107" t="s">
        <v>108</v>
      </c>
      <c r="G28" s="102">
        <v>46</v>
      </c>
    </row>
    <row r="29" spans="1:9" ht="12" customHeight="1" x14ac:dyDescent="0.15">
      <c r="A29" s="67" t="s">
        <v>213</v>
      </c>
      <c r="B29" s="107" t="s">
        <v>105</v>
      </c>
      <c r="C29" s="101" t="s">
        <v>43</v>
      </c>
      <c r="D29" s="101" t="s">
        <v>43</v>
      </c>
      <c r="E29" s="101">
        <v>5</v>
      </c>
      <c r="F29" s="107" t="s">
        <v>112</v>
      </c>
      <c r="G29" s="102">
        <v>4</v>
      </c>
      <c r="I29" s="138"/>
    </row>
    <row r="30" spans="1:9" ht="12" customHeight="1" x14ac:dyDescent="0.15">
      <c r="A30" s="20" t="s">
        <v>214</v>
      </c>
      <c r="B30" s="151" t="s">
        <v>268</v>
      </c>
      <c r="C30" s="148" t="s">
        <v>254</v>
      </c>
      <c r="D30" s="148" t="s">
        <v>240</v>
      </c>
      <c r="E30" s="148" t="s">
        <v>109</v>
      </c>
      <c r="F30" s="151" t="s">
        <v>60</v>
      </c>
      <c r="G30" s="152">
        <v>165</v>
      </c>
    </row>
    <row r="31" spans="1:9" ht="12" customHeight="1" thickBot="1" x14ac:dyDescent="0.2">
      <c r="A31" s="68" t="s">
        <v>215</v>
      </c>
      <c r="B31" s="153" t="s">
        <v>183</v>
      </c>
      <c r="C31" s="154" t="s">
        <v>255</v>
      </c>
      <c r="D31" s="154" t="s">
        <v>233</v>
      </c>
      <c r="E31" s="154" t="s">
        <v>229</v>
      </c>
      <c r="F31" s="153" t="s">
        <v>296</v>
      </c>
      <c r="G31" s="155">
        <v>542</v>
      </c>
    </row>
    <row r="32" spans="1:9" ht="12" customHeight="1" thickTop="1" x14ac:dyDescent="0.15">
      <c r="A32" s="2" t="s">
        <v>216</v>
      </c>
      <c r="B32" s="107"/>
      <c r="C32" s="101"/>
      <c r="D32" s="101"/>
      <c r="E32" s="101"/>
      <c r="F32" s="107"/>
      <c r="G32" s="102"/>
    </row>
    <row r="33" spans="1:9" ht="12" customHeight="1" x14ac:dyDescent="0.15">
      <c r="A33" s="67" t="s">
        <v>217</v>
      </c>
      <c r="B33" s="107" t="s">
        <v>269</v>
      </c>
      <c r="C33" s="101" t="s">
        <v>256</v>
      </c>
      <c r="D33" s="101" t="s">
        <v>241</v>
      </c>
      <c r="E33" s="101" t="s">
        <v>230</v>
      </c>
      <c r="F33" s="107" t="s">
        <v>261</v>
      </c>
      <c r="G33" s="102">
        <v>376</v>
      </c>
    </row>
    <row r="34" spans="1:9" ht="12" customHeight="1" x14ac:dyDescent="0.15">
      <c r="A34" s="67" t="s">
        <v>218</v>
      </c>
      <c r="B34" s="107" t="s">
        <v>187</v>
      </c>
      <c r="C34" s="101" t="s">
        <v>257</v>
      </c>
      <c r="D34" s="101" t="s">
        <v>242</v>
      </c>
      <c r="E34" s="101" t="s">
        <v>231</v>
      </c>
      <c r="F34" s="107" t="s">
        <v>297</v>
      </c>
      <c r="G34" s="102">
        <v>238</v>
      </c>
    </row>
    <row r="35" spans="1:9" ht="12" customHeight="1" x14ac:dyDescent="0.15">
      <c r="A35" s="20" t="s">
        <v>219</v>
      </c>
      <c r="B35" s="151" t="s">
        <v>270</v>
      </c>
      <c r="C35" s="148" t="s">
        <v>258</v>
      </c>
      <c r="D35" s="148" t="s">
        <v>243</v>
      </c>
      <c r="E35" s="148" t="s">
        <v>232</v>
      </c>
      <c r="F35" s="151" t="s">
        <v>298</v>
      </c>
      <c r="G35" s="152">
        <v>614</v>
      </c>
      <c r="I35" s="138"/>
    </row>
    <row r="36" spans="1:9" ht="12" customHeight="1" x14ac:dyDescent="0.15">
      <c r="A36" s="2" t="s">
        <v>180</v>
      </c>
      <c r="B36" s="107" t="s">
        <v>271</v>
      </c>
      <c r="C36" s="101" t="s">
        <v>259</v>
      </c>
      <c r="D36" s="101" t="s">
        <v>244</v>
      </c>
      <c r="E36" s="101" t="s">
        <v>233</v>
      </c>
      <c r="F36" s="107" t="s">
        <v>299</v>
      </c>
      <c r="G36" s="102">
        <v>324</v>
      </c>
    </row>
    <row r="37" spans="1:9" ht="12" customHeight="1" x14ac:dyDescent="0.15">
      <c r="A37" s="2" t="s">
        <v>220</v>
      </c>
      <c r="B37" s="107">
        <v>-7</v>
      </c>
      <c r="C37" s="101" t="s">
        <v>239</v>
      </c>
      <c r="D37" s="101" t="s">
        <v>62</v>
      </c>
      <c r="E37" s="101">
        <v>-50</v>
      </c>
      <c r="F37" s="107" t="s">
        <v>237</v>
      </c>
      <c r="G37" s="102">
        <v>3</v>
      </c>
    </row>
    <row r="38" spans="1:9" ht="12" customHeight="1" thickBot="1" x14ac:dyDescent="0.2">
      <c r="A38" s="68" t="s">
        <v>221</v>
      </c>
      <c r="B38" s="153">
        <v>1081</v>
      </c>
      <c r="C38" s="154">
        <v>1097</v>
      </c>
      <c r="D38" s="154">
        <v>1162</v>
      </c>
      <c r="E38" s="154">
        <v>1228</v>
      </c>
      <c r="F38" s="153">
        <v>1244</v>
      </c>
      <c r="G38" s="155">
        <v>1483</v>
      </c>
    </row>
    <row r="39" spans="1:9" ht="12" customHeight="1" thickTop="1" x14ac:dyDescent="0.15">
      <c r="A39" s="3" t="s">
        <v>228</v>
      </c>
      <c r="B39" s="107"/>
      <c r="C39" s="101"/>
      <c r="D39" s="101"/>
      <c r="E39" s="101"/>
      <c r="F39" s="107"/>
      <c r="G39" s="102"/>
    </row>
    <row r="40" spans="1:9" ht="12" customHeight="1" x14ac:dyDescent="0.15">
      <c r="A40" s="67" t="s">
        <v>222</v>
      </c>
      <c r="B40" s="107" t="s">
        <v>61</v>
      </c>
      <c r="C40" s="101">
        <v>7</v>
      </c>
      <c r="D40" s="101">
        <v>7</v>
      </c>
      <c r="E40" s="101">
        <v>8</v>
      </c>
      <c r="F40" s="107" t="s">
        <v>112</v>
      </c>
      <c r="G40" s="102">
        <v>7</v>
      </c>
    </row>
    <row r="41" spans="1:9" ht="12" customHeight="1" x14ac:dyDescent="0.15">
      <c r="A41" s="67" t="s">
        <v>223</v>
      </c>
      <c r="B41" s="107" t="s">
        <v>157</v>
      </c>
      <c r="C41" s="101">
        <v>48</v>
      </c>
      <c r="D41" s="101">
        <v>43</v>
      </c>
      <c r="E41" s="101">
        <v>29</v>
      </c>
      <c r="F41" s="107" t="s">
        <v>234</v>
      </c>
      <c r="G41" s="102">
        <v>25</v>
      </c>
    </row>
    <row r="42" spans="1:9" ht="12" customHeight="1" x14ac:dyDescent="0.15">
      <c r="A42" s="67" t="s">
        <v>224</v>
      </c>
      <c r="B42" s="107" t="s">
        <v>63</v>
      </c>
      <c r="C42" s="101">
        <v>1</v>
      </c>
      <c r="D42" s="101">
        <v>1</v>
      </c>
      <c r="E42" s="101">
        <v>3</v>
      </c>
      <c r="F42" s="107">
        <v>0</v>
      </c>
      <c r="G42" s="102">
        <v>2</v>
      </c>
    </row>
    <row r="43" spans="1:9" ht="12" customHeight="1" x14ac:dyDescent="0.15">
      <c r="A43" s="67" t="s">
        <v>311</v>
      </c>
      <c r="B43" s="107" t="s">
        <v>234</v>
      </c>
      <c r="C43" s="101">
        <v>93</v>
      </c>
      <c r="D43" s="101">
        <v>-90</v>
      </c>
      <c r="E43" s="101">
        <v>1</v>
      </c>
      <c r="F43" s="107" t="s">
        <v>117</v>
      </c>
      <c r="G43" s="102">
        <v>-17</v>
      </c>
    </row>
    <row r="44" spans="1:9" ht="12" customHeight="1" x14ac:dyDescent="0.15">
      <c r="A44" s="67" t="s">
        <v>310</v>
      </c>
      <c r="B44" s="107" t="s">
        <v>1</v>
      </c>
      <c r="C44" s="107" t="s">
        <v>1</v>
      </c>
      <c r="D44" s="107" t="s">
        <v>1</v>
      </c>
      <c r="E44" s="107" t="s">
        <v>1</v>
      </c>
      <c r="F44" s="107" t="s">
        <v>1</v>
      </c>
      <c r="G44" s="102">
        <v>-11</v>
      </c>
    </row>
    <row r="45" spans="1:9" ht="12" customHeight="1" x14ac:dyDescent="0.15">
      <c r="A45" s="67" t="s">
        <v>300</v>
      </c>
      <c r="B45" s="107" t="s">
        <v>65</v>
      </c>
      <c r="C45" s="101">
        <v>-30</v>
      </c>
      <c r="D45" s="101">
        <v>109</v>
      </c>
      <c r="E45" s="101">
        <v>0</v>
      </c>
      <c r="F45" s="107">
        <v>-39</v>
      </c>
      <c r="G45" s="102">
        <v>56</v>
      </c>
    </row>
    <row r="46" spans="1:9" ht="12" customHeight="1" x14ac:dyDescent="0.15">
      <c r="A46" s="67" t="s">
        <v>278</v>
      </c>
      <c r="B46" s="107" t="s">
        <v>104</v>
      </c>
      <c r="C46" s="101">
        <v>33</v>
      </c>
      <c r="D46" s="101">
        <v>13</v>
      </c>
      <c r="E46" s="101">
        <v>6</v>
      </c>
      <c r="F46" s="107">
        <v>0</v>
      </c>
      <c r="G46" s="102">
        <v>-1</v>
      </c>
    </row>
    <row r="47" spans="1:9" ht="12" customHeight="1" x14ac:dyDescent="0.15">
      <c r="A47" s="67" t="s">
        <v>225</v>
      </c>
      <c r="B47" s="107" t="s">
        <v>65</v>
      </c>
      <c r="C47" s="101">
        <v>-35</v>
      </c>
      <c r="D47" s="101">
        <v>-13</v>
      </c>
      <c r="E47" s="101">
        <v>0</v>
      </c>
      <c r="F47" s="107">
        <v>0</v>
      </c>
      <c r="G47" s="102" t="s">
        <v>1</v>
      </c>
    </row>
    <row r="48" spans="1:9" ht="12" customHeight="1" x14ac:dyDescent="0.15">
      <c r="A48" s="67" t="s">
        <v>175</v>
      </c>
      <c r="B48" s="107" t="s">
        <v>182</v>
      </c>
      <c r="C48" s="101">
        <v>53</v>
      </c>
      <c r="D48" s="101">
        <v>45</v>
      </c>
      <c r="E48" s="101">
        <v>28</v>
      </c>
      <c r="F48" s="107" t="s">
        <v>59</v>
      </c>
      <c r="G48" s="102">
        <v>41</v>
      </c>
    </row>
    <row r="49" spans="1:7" ht="12" customHeight="1" x14ac:dyDescent="0.15">
      <c r="A49" s="67" t="s">
        <v>226</v>
      </c>
      <c r="B49" s="107">
        <v>0</v>
      </c>
      <c r="C49" s="101">
        <v>0</v>
      </c>
      <c r="D49" s="101">
        <v>0</v>
      </c>
      <c r="E49" s="101">
        <v>21</v>
      </c>
      <c r="F49" s="107" t="s">
        <v>61</v>
      </c>
      <c r="G49" s="102">
        <v>13</v>
      </c>
    </row>
    <row r="50" spans="1:7" ht="12" customHeight="1" x14ac:dyDescent="0.15">
      <c r="A50" s="67" t="s">
        <v>159</v>
      </c>
      <c r="B50" s="107">
        <v>0</v>
      </c>
      <c r="C50" s="101">
        <v>0</v>
      </c>
      <c r="D50" s="101">
        <v>0</v>
      </c>
      <c r="E50" s="101">
        <v>3</v>
      </c>
      <c r="F50" s="107" t="s">
        <v>63</v>
      </c>
      <c r="G50" s="102">
        <v>4</v>
      </c>
    </row>
    <row r="51" spans="1:7" ht="12" customHeight="1" thickBot="1" x14ac:dyDescent="0.2">
      <c r="A51" s="68" t="s">
        <v>227</v>
      </c>
      <c r="B51" s="153">
        <v>158</v>
      </c>
      <c r="C51" s="154">
        <v>170</v>
      </c>
      <c r="D51" s="154">
        <v>115</v>
      </c>
      <c r="E51" s="154">
        <v>99</v>
      </c>
      <c r="F51" s="153">
        <v>48</v>
      </c>
      <c r="G51" s="155">
        <v>119</v>
      </c>
    </row>
    <row r="52" spans="1:7" ht="11.25" thickTop="1" x14ac:dyDescent="0.15"/>
  </sheetData>
  <pageMargins left="0.7" right="0.7" top="0.75" bottom="0.75" header="0.3" footer="0.3"/>
  <pageSetup paperSize="9" orientation="portrait" r:id="rId1"/>
  <ignoredErrors>
    <ignoredError sqref="D12:E12 C8:C10 B7:B10 F8:F10 B12 B19:B36 B45:B48 C12:C14 C19:C37 D19:E20 D23:E24 D30:E36 C39:E39 C51 D7:D11 D13:D14 C16:D17 D21:D22 D25:D26 D28:D29 D37 F12:F17 F19:F21 F23:F26 F28:F37 F39:F41 F43 F48:F50 B39:B43"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A Secured Reporting" ma:contentTypeID="0x010100769C24B99CCC024C9A43C79E58A37DDA38007312DFD1E6560742B6CB20CDAF95C21C" ma:contentTypeVersion="14" ma:contentTypeDescription="" ma:contentTypeScope="" ma:versionID="7bdd38f7402c10572aaf177357b46f52">
  <xsd:schema xmlns:xsd="http://www.w3.org/2001/XMLSchema" xmlns:xs="http://www.w3.org/2001/XMLSchema" xmlns:p="http://schemas.microsoft.com/office/2006/metadata/properties" xmlns:ns2="c4de8975-a9e2-4032-8275-674640ba9e13" xmlns:ns3="ac2766d2-eaf7-4120-ac92-fe69084b58aa" xmlns:ns4="d80d277d-10c3-4d7c-961e-09b40fa6dfcc" targetNamespace="http://schemas.microsoft.com/office/2006/metadata/properties" ma:root="true" ma:fieldsID="21e35cae64fc7695b358b77af827febb" ns2:_="" ns3:_="" ns4:_="">
    <xsd:import namespace="c4de8975-a9e2-4032-8275-674640ba9e13"/>
    <xsd:import namespace="ac2766d2-eaf7-4120-ac92-fe69084b58aa"/>
    <xsd:import namespace="d80d277d-10c3-4d7c-961e-09b40fa6dfcc"/>
    <xsd:element name="properties">
      <xsd:complexType>
        <xsd:sequence>
          <xsd:element name="documentManagement">
            <xsd:complexType>
              <xsd:all>
                <xsd:element ref="ns2:TaxCatchAll" minOccurs="0"/>
                <xsd:element ref="ns2:TaxCatchAllLabel" minOccurs="0"/>
                <xsd:element ref="ns3:ce43952e4d0f4a1ea50e8e91ac7c203f" minOccurs="0"/>
                <xsd:element ref="ns3:h3942110f6754f0a86d3d8909d0bea5c" minOccurs="0"/>
                <xsd:element ref="ns2:abcc57ae90524b5e9c73765fc07dd740" minOccurs="0"/>
                <xsd:element ref="ns2:ec4b321d8ae34c95bdcf3ac3912c7a0a" minOccurs="0"/>
                <xsd:element ref="ns3:Corp_x0020_Meeting_x0020_Date" minOccurs="0"/>
                <xsd:element ref="ns4:MediaServiceEventHashCode" minOccurs="0"/>
                <xsd:element ref="ns4:MediaServiceGenerationTime" minOccurs="0"/>
                <xsd:element ref="ns3:SharedWithUsers" minOccurs="0"/>
                <xsd:element ref="ns3: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de8975-a9e2-4032-8275-674640ba9e13"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76ca1d51-9930-4a9a-ba43-1d8b3553293e}" ma:internalName="TaxCatchAll" ma:showField="CatchAllData" ma:web="ac2766d2-eaf7-4120-ac92-fe69084b58aa">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76ca1d51-9930-4a9a-ba43-1d8b3553293e}" ma:internalName="TaxCatchAllLabel" ma:readOnly="true" ma:showField="CatchAllDataLabel" ma:web="ac2766d2-eaf7-4120-ac92-fe69084b58aa">
      <xsd:complexType>
        <xsd:complexContent>
          <xsd:extension base="dms:MultiChoiceLookup">
            <xsd:sequence>
              <xsd:element name="Value" type="dms:Lookup" maxOccurs="unbounded" minOccurs="0" nillable="true"/>
            </xsd:sequence>
          </xsd:extension>
        </xsd:complexContent>
      </xsd:complexType>
    </xsd:element>
    <xsd:element name="abcc57ae90524b5e9c73765fc07dd740" ma:index="14" ma:taxonomy="true" ma:internalName="abcc57ae90524b5e9c73765fc07dd740" ma:taxonomyFieldName="Period" ma:displayName="Report Period" ma:indexed="true" ma:default="" ma:fieldId="{abcc57ae-9052-4b5e-9c73-765fc07dd740}" ma:sspId="03db4b29-7b37-415d-bd70-ae4c07dc21de" ma:termSetId="8b38e64e-43ee-4422-a0a3-9d5d7e13c705" ma:anchorId="00000000-0000-0000-0000-000000000000" ma:open="false" ma:isKeyword="false">
      <xsd:complexType>
        <xsd:sequence>
          <xsd:element ref="pc:Terms" minOccurs="0" maxOccurs="1"/>
        </xsd:sequence>
      </xsd:complexType>
    </xsd:element>
    <xsd:element name="ec4b321d8ae34c95bdcf3ac3912c7a0a" ma:index="16" ma:taxonomy="true" ma:internalName="ec4b321d8ae34c95bdcf3ac3912c7a0a" ma:taxonomyFieldName="Temporal" ma:displayName="Year" ma:indexed="true" ma:default="" ma:fieldId="{ec4b321d-8ae3-4c95-bdcf-3ac3912c7a0a}" ma:sspId="03db4b29-7b37-415d-bd70-ae4c07dc21de" ma:termSetId="d7db63b0-2a5d-4801-8892-d93c87ece1b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2766d2-eaf7-4120-ac92-fe69084b58aa" elementFormDefault="qualified">
    <xsd:import namespace="http://schemas.microsoft.com/office/2006/documentManagement/types"/>
    <xsd:import namespace="http://schemas.microsoft.com/office/infopath/2007/PartnerControls"/>
    <xsd:element name="ce43952e4d0f4a1ea50e8e91ac7c203f" ma:index="10" ma:taxonomy="true" ma:internalName="ce43952e4d0f4a1ea50e8e91ac7c203f" ma:taxonomyFieldName="Corp_x0020_Reporting_x0020_Document_x0020_Type" ma:displayName="Corp Reporting Document Type" ma:indexed="true" ma:readOnly="false" ma:default="" ma:fieldId="{ce43952e-4d0f-4a1e-a50e-8e91ac7c203f}" ma:sspId="03db4b29-7b37-415d-bd70-ae4c07dc21de" ma:termSetId="ded94b22-5f45-40fc-99be-2bc7246ddfef" ma:anchorId="cd5a60bc-1b11-4175-833f-689ecdf548b1" ma:open="false" ma:isKeyword="false">
      <xsd:complexType>
        <xsd:sequence>
          <xsd:element ref="pc:Terms" minOccurs="0" maxOccurs="1"/>
        </xsd:sequence>
      </xsd:complexType>
    </xsd:element>
    <xsd:element name="h3942110f6754f0a86d3d8909d0bea5c" ma:index="12" ma:taxonomy="true" ma:internalName="h3942110f6754f0a86d3d8909d0bea5c" ma:taxonomyFieldName="Corp_x0020_Reporting_x0020_Report_x0020_Type" ma:displayName="Corp Reporting Report Type" ma:indexed="true" ma:default="" ma:fieldId="{13942110-f675-4f0a-86d3-d8909d0bea5c}" ma:sspId="03db4b29-7b37-415d-bd70-ae4c07dc21de" ma:termSetId="ded94b22-5f45-40fc-99be-2bc7246ddfef" ma:anchorId="4a3e115a-cbac-40f3-9934-aa01d354e66e" ma:open="false" ma:isKeyword="false">
      <xsd:complexType>
        <xsd:sequence>
          <xsd:element ref="pc:Terms" minOccurs="0" maxOccurs="1"/>
        </xsd:sequence>
      </xsd:complexType>
    </xsd:element>
    <xsd:element name="Corp_x0020_Meeting_x0020_Date" ma:index="18" nillable="true" ma:displayName="Corp Meeting Date" ma:format="DateOnly" ma:internalName="Corp_x0020_Meeting_x0020_Date">
      <xsd:simpleType>
        <xsd:restriction base="dms:DateTime"/>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0d277d-10c3-4d7c-961e-09b40fa6dfcc" elementFormDefault="qualified">
    <xsd:import namespace="http://schemas.microsoft.com/office/2006/documentManagement/types"/>
    <xsd:import namespace="http://schemas.microsoft.com/office/infopath/2007/PartnerControls"/>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4de8975-a9e2-4032-8275-674640ba9e13">
      <Value>461</Value>
      <Value>215</Value>
      <Value>99</Value>
      <Value>216</Value>
    </TaxCatchAll>
    <ec4b321d8ae34c95bdcf3ac3912c7a0a xmlns="c4de8975-a9e2-4032-8275-674640ba9e13">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34feb978-1ac3-4815-b721-1b3d1ee15616</TermId>
        </TermInfo>
      </Terms>
    </ec4b321d8ae34c95bdcf3ac3912c7a0a>
    <Corp_x0020_Meeting_x0020_Date xmlns="ac2766d2-eaf7-4120-ac92-fe69084b58aa" xsi:nil="true"/>
    <h3942110f6754f0a86d3d8909d0bea5c xmlns="ac2766d2-eaf7-4120-ac92-fe69084b58aa">
      <Terms xmlns="http://schemas.microsoft.com/office/infopath/2007/PartnerControls">
        <TermInfo xmlns="http://schemas.microsoft.com/office/infopath/2007/PartnerControls">
          <TermName>APR</TermName>
          <TermId>beb5317c-f98d-4fa1-ae6a-61dea6cced1a</TermId>
        </TermInfo>
      </Terms>
    </h3942110f6754f0a86d3d8909d0bea5c>
    <abcc57ae90524b5e9c73765fc07dd740 xmlns="c4de8975-a9e2-4032-8275-674640ba9e13">
      <Terms xmlns="http://schemas.microsoft.com/office/infopath/2007/PartnerControls">
        <TermInfo xmlns="http://schemas.microsoft.com/office/infopath/2007/PartnerControls">
          <TermName xmlns="http://schemas.microsoft.com/office/infopath/2007/PartnerControls">06 June</TermName>
          <TermId xmlns="http://schemas.microsoft.com/office/infopath/2007/PartnerControls">b365b8e0-69a1-405f-8666-b9e12b4b29df</TermId>
        </TermInfo>
      </Terms>
    </abcc57ae90524b5e9c73765fc07dd740>
    <ce43952e4d0f4a1ea50e8e91ac7c203f xmlns="ac2766d2-eaf7-4120-ac92-fe69084b58aa">
      <Terms xmlns="http://schemas.microsoft.com/office/infopath/2007/PartnerControls">
        <TermInfo xmlns="http://schemas.microsoft.com/office/infopath/2007/PartnerControls">
          <TermName>Working</TermName>
          <TermId>36b1e523-9699-4f0e-b7d4-0523c9d1496d</TermId>
        </TermInfo>
      </Terms>
    </ce43952e4d0f4a1ea50e8e91ac7c203f>
  </documentManagement>
</p:properties>
</file>

<file path=customXml/itemProps1.xml><?xml version="1.0" encoding="utf-8"?>
<ds:datastoreItem xmlns:ds="http://schemas.openxmlformats.org/officeDocument/2006/customXml" ds:itemID="{67C1517C-EEC9-46A1-B3CA-9ECC72B62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de8975-a9e2-4032-8275-674640ba9e13"/>
    <ds:schemaRef ds:uri="ac2766d2-eaf7-4120-ac92-fe69084b58aa"/>
    <ds:schemaRef ds:uri="d80d277d-10c3-4d7c-961e-09b40fa6df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D3B588-6608-4478-84C1-0135ECAFD0B0}">
  <ds:schemaRefs>
    <ds:schemaRef ds:uri="http://schemas.microsoft.com/sharepoint/v3/contenttype/forms"/>
  </ds:schemaRefs>
</ds:datastoreItem>
</file>

<file path=customXml/itemProps3.xml><?xml version="1.0" encoding="utf-8"?>
<ds:datastoreItem xmlns:ds="http://schemas.openxmlformats.org/officeDocument/2006/customXml" ds:itemID="{D433791D-04E8-404B-8715-9C4DD598B3A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80d277d-10c3-4d7c-961e-09b40fa6dfcc"/>
    <ds:schemaRef ds:uri="ac2766d2-eaf7-4120-ac92-fe69084b58aa"/>
    <ds:schemaRef ds:uri="http://purl.org/dc/terms/"/>
    <ds:schemaRef ds:uri="c4de8975-a9e2-4032-8275-674640ba9e1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Income statement</vt:lpstr>
      <vt:lpstr>Financial position statement</vt:lpstr>
      <vt:lpstr>Cash flow statement</vt:lpstr>
      <vt:lpstr>Segment revenue and expenses</vt:lpstr>
      <vt:lpstr>Group sales revenue and costs </vt:lpstr>
    </vt:vector>
  </TitlesOfParts>
  <Company>Santos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 Andrew - HAYAD</dc:creator>
  <cp:lastModifiedBy>Grewar, Julia (Julia)</cp:lastModifiedBy>
  <cp:lastPrinted>2017-04-19T04:21:31Z</cp:lastPrinted>
  <dcterms:created xsi:type="dcterms:W3CDTF">2017-04-18T07:28:03Z</dcterms:created>
  <dcterms:modified xsi:type="dcterms:W3CDTF">2021-08-16T08:42:12Z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0x010100769C24B99CCC024C9A43C79E58A37DDA38007312DFD1E6560742B6CB20CDAF95C21C</vt:lpwstr>
  </property>
  <property fmtid="{D5CDD505-2E9C-101B-9397-08002B2CF9AE}" pid="5" name="Corp Reporting Report Type">
    <vt:lpwstr>216;#APR|beb5317c-f98d-4fa1-ae6a-61dea6cced1a</vt:lpwstr>
  </property>
  <property fmtid="{D5CDD505-2E9C-101B-9397-08002B2CF9AE}" pid="6" name="Corp Reporting Document Type">
    <vt:lpwstr>215;#Working|36b1e523-9699-4f0e-b7d4-0523c9d1496d</vt:lpwstr>
  </property>
  <property fmtid="{D5CDD505-2E9C-101B-9397-08002B2CF9AE}" pid="7" name="Period">
    <vt:lpwstr>99;#06 June|b365b8e0-69a1-405f-8666-b9e12b4b29df</vt:lpwstr>
  </property>
  <property fmtid="{D5CDD505-2E9C-101B-9397-08002B2CF9AE}" pid="8" name="Temporal">
    <vt:lpwstr>461;#2020|34feb978-1ac3-4815-b721-1b3d1ee15616</vt:lpwstr>
  </property>
</Properties>
</file>